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7770"/>
  </bookViews>
  <sheets>
    <sheet name="A melléklet összesítés" sheetId="1" r:id="rId1"/>
    <sheet name="A melléklet 2017-2018" sheetId="2" r:id="rId2"/>
    <sheet name="B melléklet Ajánlati táblázat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8" i="1"/>
  <c r="K8"/>
  <c r="L8"/>
  <c r="M8"/>
  <c r="N8"/>
  <c r="O8"/>
  <c r="P8"/>
  <c r="Q8"/>
  <c r="R8"/>
  <c r="S8"/>
  <c r="T8"/>
  <c r="I8"/>
  <c r="I10" i="3" l="1"/>
  <c r="I11"/>
  <c r="I12"/>
  <c r="I13"/>
  <c r="I14"/>
  <c r="I15"/>
  <c r="I16"/>
  <c r="I17"/>
  <c r="I18"/>
  <c r="I19"/>
  <c r="I20"/>
  <c r="I21"/>
  <c r="I9"/>
  <c r="I25"/>
  <c r="I22" l="1"/>
  <c r="M22" s="1"/>
  <c r="F25" s="1"/>
  <c r="R15" i="2"/>
  <c r="J19" i="3" s="1"/>
  <c r="AE15" i="2"/>
  <c r="K19" i="3" s="1"/>
  <c r="L19" s="1"/>
  <c r="R5" i="2"/>
  <c r="J9" i="3" s="1"/>
  <c r="R6" i="2"/>
  <c r="J10" i="3" s="1"/>
  <c r="R7" i="2"/>
  <c r="J11" i="3" s="1"/>
  <c r="R8" i="2"/>
  <c r="J12" i="3" s="1"/>
  <c r="R9" i="2"/>
  <c r="J13" i="3" s="1"/>
  <c r="R10" i="2"/>
  <c r="J14" i="3" s="1"/>
  <c r="R11" i="2"/>
  <c r="J15" i="3" s="1"/>
  <c r="R12" i="2"/>
  <c r="J16" i="3" s="1"/>
  <c r="R13" i="2"/>
  <c r="J17" i="3" s="1"/>
  <c r="R14" i="2"/>
  <c r="J18" i="3" s="1"/>
  <c r="R16" i="2"/>
  <c r="J20" i="3" s="1"/>
  <c r="R17" i="2"/>
  <c r="J21" i="3" s="1"/>
  <c r="T18" i="2"/>
  <c r="U18"/>
  <c r="V18"/>
  <c r="W18"/>
  <c r="X18"/>
  <c r="Y18"/>
  <c r="Z18"/>
  <c r="AA18"/>
  <c r="AB18"/>
  <c r="AC18"/>
  <c r="AD18"/>
  <c r="S18"/>
  <c r="Q18"/>
  <c r="F7" i="1" s="1"/>
  <c r="AE5" i="2"/>
  <c r="K9" i="3" s="1"/>
  <c r="AE6" i="2"/>
  <c r="K10" i="3" s="1"/>
  <c r="L10" s="1"/>
  <c r="AE7" i="2"/>
  <c r="K11" i="3" s="1"/>
  <c r="L11" s="1"/>
  <c r="AE8" i="2"/>
  <c r="K12" i="3" s="1"/>
  <c r="L12" s="1"/>
  <c r="AE9" i="2"/>
  <c r="K13" i="3" s="1"/>
  <c r="L13" s="1"/>
  <c r="AE10" i="2"/>
  <c r="K14" i="3" s="1"/>
  <c r="L14" s="1"/>
  <c r="AE11" i="2"/>
  <c r="K15" i="3" s="1"/>
  <c r="L15" s="1"/>
  <c r="AE12" i="2"/>
  <c r="K16" i="3" s="1"/>
  <c r="L16" s="1"/>
  <c r="AE13" i="2"/>
  <c r="K17" i="3" s="1"/>
  <c r="L17" s="1"/>
  <c r="AE14" i="2"/>
  <c r="K18" i="3" s="1"/>
  <c r="L18" s="1"/>
  <c r="AE16" i="2"/>
  <c r="K20" i="3" s="1"/>
  <c r="L20" s="1"/>
  <c r="AE17" i="2"/>
  <c r="K21" i="3" s="1"/>
  <c r="L21" s="1"/>
  <c r="E12" i="1"/>
  <c r="A12"/>
  <c r="E10"/>
  <c r="A10"/>
  <c r="C4" i="3" l="1"/>
  <c r="J22"/>
  <c r="K22"/>
  <c r="C3" s="1"/>
  <c r="L9"/>
  <c r="L22" s="1"/>
  <c r="D3" s="1"/>
  <c r="G25"/>
  <c r="N22"/>
  <c r="H25" s="1"/>
  <c r="R18" i="2"/>
  <c r="H7" i="1" s="1"/>
  <c r="AE18" i="2"/>
  <c r="AE20" s="1"/>
  <c r="AE22" s="1"/>
  <c r="U8" i="1"/>
  <c r="U10" s="1"/>
  <c r="U12" s="1"/>
  <c r="U7"/>
</calcChain>
</file>

<file path=xl/sharedStrings.xml><?xml version="1.0" encoding="utf-8"?>
<sst xmlns="http://schemas.openxmlformats.org/spreadsheetml/2006/main" count="352" uniqueCount="184">
  <si>
    <t>Szerződés kötő és fizető adatai</t>
  </si>
  <si>
    <t>Fogyasztási hely adatai</t>
  </si>
  <si>
    <t>Teljesítmény adatok</t>
  </si>
  <si>
    <t>Összesen</t>
  </si>
  <si>
    <t>Sor szám</t>
  </si>
  <si>
    <t>Név</t>
  </si>
  <si>
    <t>Cím, Adószám és Bankszámlaszám</t>
  </si>
  <si>
    <t>Cím</t>
  </si>
  <si>
    <t>Mérési pont azon.</t>
  </si>
  <si>
    <t>Mérő(k) össz-
teljesítménye
m3/h</t>
  </si>
  <si>
    <t>Éves maximális napi
 fogy.(m3/nap)</t>
  </si>
  <si>
    <t>m3/gázév</t>
  </si>
  <si>
    <t>Irsz</t>
  </si>
  <si>
    <t>Település</t>
  </si>
  <si>
    <t>Utca</t>
  </si>
  <si>
    <t>közt.meg.</t>
  </si>
  <si>
    <t>Hsz.</t>
  </si>
  <si>
    <t>Adószám</t>
  </si>
  <si>
    <t>Bankszámlaszám</t>
  </si>
  <si>
    <t>július</t>
  </si>
  <si>
    <t>augusztus</t>
  </si>
  <si>
    <t>szeptember</t>
  </si>
  <si>
    <t xml:space="preserve">október </t>
  </si>
  <si>
    <t>november</t>
  </si>
  <si>
    <t>deccember</t>
  </si>
  <si>
    <t>január</t>
  </si>
  <si>
    <t>február</t>
  </si>
  <si>
    <t>március</t>
  </si>
  <si>
    <t>április</t>
  </si>
  <si>
    <t>május</t>
  </si>
  <si>
    <t>június</t>
  </si>
  <si>
    <t>1.</t>
  </si>
  <si>
    <t>Deákvári Óvoda</t>
  </si>
  <si>
    <t>Vác</t>
  </si>
  <si>
    <t>Deákvári</t>
  </si>
  <si>
    <t>főút</t>
  </si>
  <si>
    <t>16790528-1-13</t>
  </si>
  <si>
    <t>11742094-16790528</t>
  </si>
  <si>
    <t>Sirály u. óvoda</t>
  </si>
  <si>
    <t xml:space="preserve">Sirály </t>
  </si>
  <si>
    <t>utca</t>
  </si>
  <si>
    <t>7-9</t>
  </si>
  <si>
    <t>39N110714250000I</t>
  </si>
  <si>
    <t>2.</t>
  </si>
  <si>
    <t>Deákvári főúti óvoda</t>
  </si>
  <si>
    <t xml:space="preserve">Deákvári </t>
  </si>
  <si>
    <t>34</t>
  </si>
  <si>
    <t>39N111259521000A</t>
  </si>
  <si>
    <t>3.</t>
  </si>
  <si>
    <t>Kisvác-Középvárosi Óvoda</t>
  </si>
  <si>
    <t>Nyár</t>
  </si>
  <si>
    <t>16790542-1-13</t>
  </si>
  <si>
    <t>11742094-16790542</t>
  </si>
  <si>
    <t>Hársfa u. óvoda</t>
  </si>
  <si>
    <t>Hársfa</t>
  </si>
  <si>
    <t>4</t>
  </si>
  <si>
    <t>39N110712865000Z</t>
  </si>
  <si>
    <t>4.</t>
  </si>
  <si>
    <t>Alsóvárosi Óvoda</t>
  </si>
  <si>
    <t>Vám</t>
  </si>
  <si>
    <t>16790552-1-13</t>
  </si>
  <si>
    <t>11742094-16790552</t>
  </si>
  <si>
    <t>Vám u. óvoda</t>
  </si>
  <si>
    <t>39N110717145000J</t>
  </si>
  <si>
    <t>5.</t>
  </si>
  <si>
    <t>Vác Város Önkormányzat Gazdasági Hivatala</t>
  </si>
  <si>
    <t>Sziréna</t>
  </si>
  <si>
    <t>köz</t>
  </si>
  <si>
    <t>15441049-2-13</t>
  </si>
  <si>
    <t>11742094-15441049</t>
  </si>
  <si>
    <t>2</t>
  </si>
  <si>
    <t>6.</t>
  </si>
  <si>
    <t>7.</t>
  </si>
  <si>
    <t>8.</t>
  </si>
  <si>
    <t>9.</t>
  </si>
  <si>
    <t>10.</t>
  </si>
  <si>
    <t>11.</t>
  </si>
  <si>
    <t>Polgármesteri Hivatal</t>
  </si>
  <si>
    <t>Március 15.</t>
  </si>
  <si>
    <t>tér</t>
  </si>
  <si>
    <t>11</t>
  </si>
  <si>
    <t>39N1107186040005</t>
  </si>
  <si>
    <t>12.</t>
  </si>
  <si>
    <t>Idősek Otthona és Klubja</t>
  </si>
  <si>
    <t>Burgundia</t>
  </si>
  <si>
    <t>9-11</t>
  </si>
  <si>
    <t>15395450-1-13</t>
  </si>
  <si>
    <t>11742094-15395450</t>
  </si>
  <si>
    <t>39N110716872000C</t>
  </si>
  <si>
    <t>13.</t>
  </si>
  <si>
    <t xml:space="preserve">Burgundia </t>
  </si>
  <si>
    <t>Idősek Otthona</t>
  </si>
  <si>
    <t>Rádi</t>
  </si>
  <si>
    <t>48/a</t>
  </si>
  <si>
    <t>39N110720106000B</t>
  </si>
  <si>
    <t>Arany János</t>
  </si>
  <si>
    <t>1-3</t>
  </si>
  <si>
    <t>39N110719959000W</t>
  </si>
  <si>
    <t>Katona Lajos Városi Könyvtár</t>
  </si>
  <si>
    <t xml:space="preserve">Budapesti </t>
  </si>
  <si>
    <t>16793545-1-13</t>
  </si>
  <si>
    <t>11742094-16793545</t>
  </si>
  <si>
    <t>Budapesti</t>
  </si>
  <si>
    <t>Főút</t>
  </si>
  <si>
    <t>37</t>
  </si>
  <si>
    <t>39N110715827000P</t>
  </si>
  <si>
    <t>Váci Városfejlesztő Kft.</t>
  </si>
  <si>
    <t>Köztársaság</t>
  </si>
  <si>
    <t>út</t>
  </si>
  <si>
    <t>14867361-2-13</t>
  </si>
  <si>
    <t>11742094-20181758</t>
  </si>
  <si>
    <t>Üzemeltetési terület I.</t>
  </si>
  <si>
    <t>fasor</t>
  </si>
  <si>
    <t>39N110713440000I</t>
  </si>
  <si>
    <t>Madách Imre Művelődési Központ</t>
  </si>
  <si>
    <t>Dr. Csányi László</t>
  </si>
  <si>
    <t>krt.</t>
  </si>
  <si>
    <t>Pannonia ház</t>
  </si>
  <si>
    <t>19</t>
  </si>
  <si>
    <t>39N110712216000S</t>
  </si>
  <si>
    <t>Váci Sport Közhasznú Nonprofit Kft.</t>
  </si>
  <si>
    <t>Bán Márton</t>
  </si>
  <si>
    <t>18676271-2-13</t>
  </si>
  <si>
    <t>11742094-20159120</t>
  </si>
  <si>
    <t>Vác Város Sportcsarnoka</t>
  </si>
  <si>
    <t>3</t>
  </si>
  <si>
    <t>39N110708884000Q</t>
  </si>
  <si>
    <t>Vác Városi Strand és Uszoda</t>
  </si>
  <si>
    <t xml:space="preserve">Ady Endre </t>
  </si>
  <si>
    <t>sétány</t>
  </si>
  <si>
    <t>16</t>
  </si>
  <si>
    <t>39N110712913000V</t>
  </si>
  <si>
    <t>Minimális mennyiség:</t>
  </si>
  <si>
    <t>Maximális mennyiség:</t>
  </si>
  <si>
    <t>Fogyasztási
helyek
darabszáma</t>
  </si>
  <si>
    <t>Mérő(k) össz-
teljesítmény
m3/h</t>
  </si>
  <si>
    <t>Lekötött
összteljesítmény
m3/h</t>
  </si>
  <si>
    <t>Össz. éves
max. napi
csúcsfogy.
m3/nap</t>
  </si>
  <si>
    <r>
      <t>m</t>
    </r>
    <r>
      <rPr>
        <b/>
        <i/>
        <vertAlign val="superscript"/>
        <sz val="10"/>
        <rFont val="Arial"/>
        <family val="2"/>
        <charset val="238"/>
      </rPr>
      <t>3</t>
    </r>
    <r>
      <rPr>
        <b/>
        <i/>
        <sz val="10"/>
        <rFont val="Arial"/>
        <family val="2"/>
        <charset val="238"/>
      </rPr>
      <t>/gázév</t>
    </r>
  </si>
  <si>
    <t>Besorolás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</si>
  <si>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</si>
  <si>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</si>
  <si>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</si>
  <si>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</si>
  <si>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</si>
  <si>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</si>
  <si>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</si>
  <si>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</si>
  <si>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</si>
  <si>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</si>
  <si>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</si>
  <si>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</si>
  <si>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20-100 m3/h közötti névleges mérő(k)
összteljesítményű fogyasztási helyek</t>
  </si>
  <si>
    <t>Összesen:</t>
  </si>
  <si>
    <t>Összesítés</t>
  </si>
  <si>
    <t>Mindösszesen</t>
  </si>
  <si>
    <t>2017_2018</t>
  </si>
  <si>
    <t>Földgáz beszerzés 2017-2018</t>
  </si>
  <si>
    <t>A Melléklet 2017</t>
  </si>
  <si>
    <t>B Melléklet</t>
  </si>
  <si>
    <t>Alapadatok</t>
  </si>
  <si>
    <r>
      <t>Referencia fűtőérték (</t>
    </r>
    <r>
      <rPr>
        <b/>
        <sz val="12"/>
        <rFont val="Times New Roman"/>
        <family val="1"/>
        <charset val="238"/>
      </rPr>
      <t>Rf</t>
    </r>
    <r>
      <rPr>
        <b/>
        <vertAlign val="subscript"/>
        <sz val="12"/>
        <rFont val="Times New Roman"/>
        <family val="1"/>
        <charset val="238"/>
      </rPr>
      <t>é</t>
    </r>
    <r>
      <rPr>
        <b/>
        <sz val="12"/>
        <rFont val="Times New Roman"/>
        <family val="1"/>
        <charset val="238"/>
      </rPr>
      <t>)</t>
    </r>
  </si>
  <si>
    <r>
      <t>Szerződéses időszakra vonatkozó gázfogyasztás középérték</t>
    </r>
    <r>
      <rPr>
        <b/>
        <sz val="12"/>
        <rFont val="Times New Roman"/>
        <family val="1"/>
        <charset val="238"/>
      </rPr>
      <t xml:space="preserve"> (∑q</t>
    </r>
    <r>
      <rPr>
        <b/>
        <vertAlign val="subscript"/>
        <sz val="12"/>
        <rFont val="Times New Roman"/>
        <family val="1"/>
        <charset val="238"/>
      </rPr>
      <t>i</t>
    </r>
    <r>
      <rPr>
        <b/>
        <sz val="12"/>
        <rFont val="Times New Roman"/>
        <family val="1"/>
        <charset val="238"/>
      </rPr>
      <t>)</t>
    </r>
  </si>
  <si>
    <r>
      <t>Lekötött kapacitás összege</t>
    </r>
    <r>
      <rPr>
        <b/>
        <sz val="12"/>
        <rFont val="Times New Roman"/>
        <family val="1"/>
        <charset val="238"/>
      </rPr>
      <t xml:space="preserve"> (∑h</t>
    </r>
    <r>
      <rPr>
        <b/>
        <vertAlign val="subscript"/>
        <sz val="12"/>
        <rFont val="Times New Roman"/>
        <family val="1"/>
        <charset val="238"/>
      </rPr>
      <t>i</t>
    </r>
    <r>
      <rPr>
        <b/>
        <sz val="12"/>
        <rFont val="Times New Roman"/>
        <family val="1"/>
        <charset val="238"/>
      </rPr>
      <t>)</t>
    </r>
  </si>
  <si>
    <r>
      <t xml:space="preserve">Kapacitás díj egységár ajánlat szerint </t>
    </r>
    <r>
      <rPr>
        <b/>
        <sz val="10"/>
        <rFont val="Arial"/>
        <family val="2"/>
        <charset val="238"/>
      </rPr>
      <t>(KD</t>
    </r>
    <r>
      <rPr>
        <b/>
        <vertAlign val="subscript"/>
        <sz val="10"/>
        <rFont val="Arial"/>
        <family val="2"/>
        <charset val="238"/>
      </rPr>
      <t>ei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>[HUF/m3/h/év]</t>
    </r>
  </si>
  <si>
    <r>
      <t xml:space="preserve">Forgalmi díj egységár ajánlat szerint </t>
    </r>
    <r>
      <rPr>
        <b/>
        <sz val="10"/>
        <rFont val="Arial"/>
        <family val="2"/>
        <charset val="238"/>
      </rPr>
      <t>(FD</t>
    </r>
    <r>
      <rPr>
        <b/>
        <vertAlign val="subscript"/>
        <sz val="10"/>
        <rFont val="Arial"/>
        <family val="2"/>
        <charset val="238"/>
      </rPr>
      <t>ei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>[HUF/GJ]</t>
    </r>
  </si>
  <si>
    <t>Sszám</t>
  </si>
  <si>
    <t>Mérők
teljesítménye
[m3/h]</t>
  </si>
  <si>
    <t>Maximális napi
 fogyasztás [Nm3/nap]</t>
  </si>
  <si>
    <t xml:space="preserve"> Fogyasztóhelyek éves fogyasztása [Nm3/év]</t>
  </si>
  <si>
    <r>
      <t xml:space="preserve"> Fogyasztóhelyek éves fogyasztása </t>
    </r>
    <r>
      <rPr>
        <b/>
        <sz val="10"/>
        <rFont val="Arial"/>
        <family val="2"/>
        <charset val="238"/>
      </rPr>
      <t>(qi)</t>
    </r>
    <r>
      <rPr>
        <sz val="10"/>
        <rFont val="Arial"/>
        <family val="2"/>
        <charset val="238"/>
      </rPr>
      <t xml:space="preserve"> [GJ/év]</t>
    </r>
  </si>
  <si>
    <t>Ajánlattevő neve</t>
  </si>
  <si>
    <r>
      <t xml:space="preserve">Molekula ár                             </t>
    </r>
    <r>
      <rPr>
        <b/>
        <sz val="12"/>
        <rFont val="Times New Roman"/>
        <family val="1"/>
        <charset val="238"/>
      </rPr>
      <t>(P</t>
    </r>
    <r>
      <rPr>
        <b/>
        <vertAlign val="subscript"/>
        <sz val="12"/>
        <rFont val="Times New Roman"/>
        <family val="1"/>
        <charset val="238"/>
      </rPr>
      <t>N</t>
    </r>
    <r>
      <rPr>
        <b/>
        <sz val="12"/>
        <rFont val="Times New Roman"/>
        <family val="1"/>
        <charset val="238"/>
      </rPr>
      <t>)</t>
    </r>
    <r>
      <rPr>
        <sz val="12"/>
        <rFont val="Times New Roman"/>
        <family val="1"/>
        <charset val="238"/>
      </rPr>
      <t>[HUF/GJ]</t>
    </r>
  </si>
  <si>
    <r>
      <t xml:space="preserve">Kapacitás díj egységár súlyozott átlaga </t>
    </r>
    <r>
      <rPr>
        <b/>
        <sz val="12"/>
        <rFont val="Times New Roman"/>
        <family val="1"/>
        <charset val="238"/>
      </rPr>
      <t>(KDe)</t>
    </r>
    <r>
      <rPr>
        <sz val="12"/>
        <rFont val="Times New Roman"/>
        <family val="1"/>
        <charset val="238"/>
      </rPr>
      <t xml:space="preserve"> [HUF/m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/h/év]</t>
    </r>
  </si>
  <si>
    <r>
      <t xml:space="preserve">Kapacitás díj egységár súlyozott átlag </t>
    </r>
    <r>
      <rPr>
        <b/>
        <sz val="12"/>
        <rFont val="Times New Roman"/>
        <family val="1"/>
        <charset val="238"/>
      </rPr>
      <t xml:space="preserve">(KDe) </t>
    </r>
    <r>
      <rPr>
        <sz val="12"/>
        <rFont val="Times New Roman"/>
        <family val="1"/>
        <charset val="238"/>
      </rPr>
      <t>[HUF/GJ]</t>
    </r>
  </si>
  <si>
    <r>
      <t xml:space="preserve">Forgalmi díj egységár súlyozott átlaga </t>
    </r>
    <r>
      <rPr>
        <b/>
        <sz val="12"/>
        <rFont val="Times New Roman"/>
        <family val="1"/>
        <charset val="238"/>
      </rPr>
      <t>(FDe)</t>
    </r>
    <r>
      <rPr>
        <sz val="12"/>
        <rFont val="Times New Roman"/>
        <family val="1"/>
        <charset val="238"/>
      </rPr>
      <t xml:space="preserve"> [HUF/GJ]</t>
    </r>
  </si>
  <si>
    <r>
      <t>Egységár P</t>
    </r>
    <r>
      <rPr>
        <b/>
        <vertAlign val="subscript"/>
        <sz val="12"/>
        <rFont val="Times New Roman"/>
        <family val="1"/>
        <charset val="238"/>
      </rPr>
      <t>G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[HUF/GJ]</t>
    </r>
  </si>
  <si>
    <t xml:space="preserve">P.H </t>
  </si>
  <si>
    <t>Ajánlattevő aláírása:</t>
  </si>
  <si>
    <t>Kitöltés dátuma:</t>
  </si>
  <si>
    <t>Megjegyzés: Csak a sárgával jelölt cellába szabad írni!</t>
  </si>
  <si>
    <t>-</t>
  </si>
  <si>
    <t>Vác Város Önkormányzatának és Intézményeinek 20-100m3/h közötti névleges mérő(k) összteljesítményű fogyasztási helyeinek összefoglaló táblázata 2017.12.01.-2018.12.01 közötti időszakra.</t>
  </si>
  <si>
    <t>13
(Sor.sz:1-13)</t>
  </si>
</sst>
</file>

<file path=xl/styles.xml><?xml version="1.0" encoding="utf-8"?>
<styleSheet xmlns="http://schemas.openxmlformats.org/spreadsheetml/2006/main">
  <numFmts count="4">
    <numFmt numFmtId="164" formatCode="0.00&quot; MJ/Nm3&quot;"/>
    <numFmt numFmtId="165" formatCode="0&quot; Nm3/h&quot;"/>
    <numFmt numFmtId="166" formatCode="#,##0&quot; Nm3/év&quot;"/>
    <numFmt numFmtId="167" formatCode="#,##0.000&quot; GJ/év&quot;"/>
  </numFmts>
  <fonts count="28">
    <font>
      <sz val="11"/>
      <color theme="1"/>
      <name val="Calibri"/>
      <family val="2"/>
      <charset val="238"/>
      <scheme val="minor"/>
    </font>
    <font>
      <sz val="13"/>
      <color indexed="8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3"/>
      <color indexed="10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charset val="204"/>
    </font>
    <font>
      <i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i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3"/>
      <color indexed="8"/>
      <name val="Times New Roman"/>
      <family val="1"/>
      <charset val="238"/>
    </font>
    <font>
      <i/>
      <sz val="13"/>
      <color indexed="8"/>
      <name val="Times New Roman"/>
      <family val="1"/>
      <charset val="238"/>
    </font>
    <font>
      <sz val="8"/>
      <name val="Calibri"/>
      <family val="2"/>
      <charset val="238"/>
    </font>
    <font>
      <sz val="12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4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/>
    <xf numFmtId="3" fontId="6" fillId="0" borderId="0" xfId="0" applyNumberFormat="1" applyFont="1"/>
    <xf numFmtId="0" fontId="11" fillId="3" borderId="2" xfId="0" applyFont="1" applyFill="1" applyBorder="1" applyAlignment="1">
      <alignment horizontal="center" vertical="center"/>
    </xf>
    <xf numFmtId="0" fontId="0" fillId="6" borderId="0" xfId="0" applyFill="1"/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9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 vertical="center"/>
    </xf>
    <xf numFmtId="0" fontId="4" fillId="4" borderId="2" xfId="0" applyFont="1" applyFill="1" applyBorder="1"/>
    <xf numFmtId="0" fontId="4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Border="1"/>
    <xf numFmtId="0" fontId="1" fillId="0" borderId="6" xfId="0" applyFont="1" applyBorder="1"/>
    <xf numFmtId="3" fontId="7" fillId="0" borderId="8" xfId="0" applyNumberFormat="1" applyFont="1" applyBorder="1" applyAlignment="1">
      <alignment vertical="center" wrapText="1"/>
    </xf>
    <xf numFmtId="0" fontId="7" fillId="0" borderId="6" xfId="0" applyFont="1" applyBorder="1"/>
    <xf numFmtId="0" fontId="10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7" fillId="0" borderId="0" xfId="0" applyFont="1" applyProtection="1"/>
    <xf numFmtId="0" fontId="22" fillId="0" borderId="2" xfId="0" applyFont="1" applyBorder="1" applyAlignment="1" applyProtection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0" fillId="0" borderId="0" xfId="0" applyProtection="1"/>
    <xf numFmtId="0" fontId="22" fillId="0" borderId="0" xfId="0" applyFont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2" fillId="0" borderId="0" xfId="0" applyFont="1"/>
    <xf numFmtId="0" fontId="22" fillId="0" borderId="0" xfId="0" applyFont="1" applyProtection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7" fillId="0" borderId="0" xfId="0" applyFont="1" applyFill="1" applyBorder="1"/>
    <xf numFmtId="0" fontId="25" fillId="4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0" fontId="25" fillId="8" borderId="2" xfId="0" applyFont="1" applyFill="1" applyBorder="1" applyAlignment="1" applyProtection="1">
      <protection locked="0"/>
    </xf>
    <xf numFmtId="0" fontId="25" fillId="8" borderId="2" xfId="0" applyFont="1" applyFill="1" applyBorder="1" applyProtection="1">
      <protection locked="0"/>
    </xf>
    <xf numFmtId="0" fontId="25" fillId="0" borderId="2" xfId="0" applyNumberFormat="1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4" fontId="22" fillId="0" borderId="2" xfId="0" applyNumberFormat="1" applyFont="1" applyFill="1" applyBorder="1" applyAlignment="1" applyProtection="1">
      <alignment horizontal="center" vertical="center"/>
      <protection locked="0"/>
    </xf>
    <xf numFmtId="4" fontId="22" fillId="0" borderId="2" xfId="0" applyNumberFormat="1" applyFont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  <protection locked="0"/>
    </xf>
    <xf numFmtId="4" fontId="17" fillId="0" borderId="2" xfId="0" applyNumberFormat="1" applyFont="1" applyBorder="1" applyAlignment="1" applyProtection="1">
      <alignment horizontal="center" vertical="center"/>
    </xf>
    <xf numFmtId="164" fontId="22" fillId="0" borderId="2" xfId="0" applyNumberFormat="1" applyFont="1" applyBorder="1" applyAlignment="1" applyProtection="1">
      <alignment horizontal="center" vertical="center" wrapText="1"/>
    </xf>
    <xf numFmtId="165" fontId="22" fillId="0" borderId="2" xfId="0" applyNumberFormat="1" applyFont="1" applyBorder="1" applyAlignment="1" applyProtection="1">
      <alignment horizontal="center" vertical="center"/>
    </xf>
    <xf numFmtId="166" fontId="22" fillId="0" borderId="2" xfId="0" applyNumberFormat="1" applyFont="1" applyBorder="1" applyAlignment="1" applyProtection="1">
      <alignment horizontal="center" vertical="center" wrapText="1"/>
    </xf>
    <xf numFmtId="167" fontId="22" fillId="0" borderId="8" xfId="0" applyNumberFormat="1" applyFont="1" applyBorder="1" applyAlignment="1" applyProtection="1">
      <alignment horizontal="center" vertical="center"/>
    </xf>
    <xf numFmtId="4" fontId="18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center" wrapText="1"/>
    </xf>
    <xf numFmtId="0" fontId="17" fillId="0" borderId="2" xfId="0" applyFont="1" applyBorder="1" applyAlignment="1" applyProtection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18" fillId="2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 wrapText="1"/>
    </xf>
    <xf numFmtId="0" fontId="2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2" fillId="0" borderId="2" xfId="0" applyFont="1" applyBorder="1" applyAlignment="1" applyProtection="1">
      <alignment horizontal="center" vertical="center" wrapText="1"/>
    </xf>
    <xf numFmtId="0" fontId="22" fillId="8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7" xfId="0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/>
    </xf>
    <xf numFmtId="0" fontId="0" fillId="0" borderId="10" xfId="0" applyBorder="1" applyAlignment="1"/>
    <xf numFmtId="0" fontId="22" fillId="8" borderId="3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7/AppData/Local/Temp/Temp2_G&#225;zbeszerz&#233;s.zip/A%20jel&#369;%20mell&#233;kl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és"/>
      <sheetName val="2015_2016"/>
    </sheetNames>
    <sheetDataSet>
      <sheetData sheetId="0"/>
      <sheetData sheetId="1">
        <row r="26">
          <cell r="Q26" t="str">
            <v>Minimális mennyiség:</v>
          </cell>
          <cell r="S26" t="str">
            <v>A közepes gázmennyiség 80 %-a:</v>
          </cell>
        </row>
        <row r="28">
          <cell r="Q28" t="str">
            <v>Maximális mennyiség:</v>
          </cell>
          <cell r="S28" t="str">
            <v>A minimális gázmennyiség 150 %-a: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workbookViewId="0">
      <selection activeCell="G15" sqref="G15"/>
    </sheetView>
  </sheetViews>
  <sheetFormatPr defaultRowHeight="15"/>
  <cols>
    <col min="4" max="4" width="11.7109375" customWidth="1"/>
    <col min="5" max="5" width="13.5703125" customWidth="1"/>
    <col min="6" max="6" width="12.5703125" customWidth="1"/>
    <col min="7" max="7" width="16.28515625" customWidth="1"/>
    <col min="8" max="8" width="20" customWidth="1"/>
    <col min="21" max="21" width="17.5703125" customWidth="1"/>
  </cols>
  <sheetData>
    <row r="1" spans="1:21">
      <c r="A1" t="s">
        <v>158</v>
      </c>
      <c r="C1" t="s">
        <v>154</v>
      </c>
    </row>
    <row r="2" spans="1:21">
      <c r="A2" s="91" t="s">
        <v>182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8.75">
      <c r="A4" s="92"/>
      <c r="B4" s="92"/>
      <c r="C4" s="92"/>
      <c r="D4" s="92"/>
      <c r="E4" s="93" t="s">
        <v>134</v>
      </c>
      <c r="F4" s="93" t="s">
        <v>135</v>
      </c>
      <c r="G4" s="93" t="s">
        <v>136</v>
      </c>
      <c r="H4" s="93" t="s">
        <v>137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38" t="s">
        <v>3</v>
      </c>
    </row>
    <row r="5" spans="1:21">
      <c r="A5" s="92"/>
      <c r="B5" s="92"/>
      <c r="C5" s="92"/>
      <c r="D5" s="92"/>
      <c r="E5" s="92"/>
      <c r="F5" s="92"/>
      <c r="G5" s="92"/>
      <c r="H5" s="92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 t="s">
        <v>138</v>
      </c>
    </row>
    <row r="6" spans="1:21">
      <c r="A6" s="96" t="s">
        <v>139</v>
      </c>
      <c r="B6" s="96"/>
      <c r="C6" s="96"/>
      <c r="D6" s="96"/>
      <c r="E6" s="92"/>
      <c r="F6" s="92"/>
      <c r="G6" s="92"/>
      <c r="H6" s="92"/>
      <c r="I6" s="6" t="s">
        <v>145</v>
      </c>
      <c r="J6" s="6" t="s">
        <v>146</v>
      </c>
      <c r="K6" s="6" t="s">
        <v>147</v>
      </c>
      <c r="L6" s="6" t="s">
        <v>148</v>
      </c>
      <c r="M6" s="6" t="s">
        <v>149</v>
      </c>
      <c r="N6" s="6" t="s">
        <v>150</v>
      </c>
      <c r="O6" s="6" t="s">
        <v>151</v>
      </c>
      <c r="P6" s="6" t="s">
        <v>140</v>
      </c>
      <c r="Q6" s="6" t="s">
        <v>141</v>
      </c>
      <c r="R6" s="6" t="s">
        <v>142</v>
      </c>
      <c r="S6" s="6" t="s">
        <v>143</v>
      </c>
      <c r="T6" s="6" t="s">
        <v>144</v>
      </c>
      <c r="U6" s="95"/>
    </row>
    <row r="7" spans="1:21" ht="25.5">
      <c r="A7" s="97" t="s">
        <v>152</v>
      </c>
      <c r="B7" s="98"/>
      <c r="C7" s="98"/>
      <c r="D7" s="98"/>
      <c r="E7" s="39" t="s">
        <v>183</v>
      </c>
      <c r="F7" s="40">
        <f>'A melléklet 2017-2018'!Q18</f>
        <v>524</v>
      </c>
      <c r="G7" s="41" t="s">
        <v>181</v>
      </c>
      <c r="H7" s="40">
        <f>'A melléklet 2017-2018'!R18</f>
        <v>7860</v>
      </c>
      <c r="I7" s="42">
        <v>76473.210175760338</v>
      </c>
      <c r="J7" s="42">
        <v>69416.996033449192</v>
      </c>
      <c r="K7" s="42">
        <v>53164.085428083294</v>
      </c>
      <c r="L7" s="42">
        <v>37401.962566151589</v>
      </c>
      <c r="M7" s="42">
        <v>21114.420041352449</v>
      </c>
      <c r="N7" s="42">
        <v>9000.847814301942</v>
      </c>
      <c r="O7" s="42">
        <v>2901.4725653826972</v>
      </c>
      <c r="P7" s="42">
        <v>2560.4423398739718</v>
      </c>
      <c r="Q7" s="42">
        <v>3496.5948228730272</v>
      </c>
      <c r="R7" s="42">
        <v>6040.3152325065976</v>
      </c>
      <c r="S7" s="42">
        <v>28087.493074099013</v>
      </c>
      <c r="T7" s="42">
        <v>51508.493239499236</v>
      </c>
      <c r="U7" s="43">
        <f>SUM(I7:T7)</f>
        <v>361166.33333333337</v>
      </c>
    </row>
    <row r="8" spans="1:21">
      <c r="A8" s="90" t="s">
        <v>153</v>
      </c>
      <c r="B8" s="90"/>
      <c r="C8" s="90"/>
      <c r="D8" s="90"/>
      <c r="E8" s="90"/>
      <c r="F8" s="90"/>
      <c r="G8" s="90"/>
      <c r="H8" s="90"/>
      <c r="I8" s="40">
        <f>SUM(I7)</f>
        <v>76473.210175760338</v>
      </c>
      <c r="J8" s="40">
        <f t="shared" ref="J8:T8" si="0">SUM(J7)</f>
        <v>69416.996033449192</v>
      </c>
      <c r="K8" s="40">
        <f t="shared" si="0"/>
        <v>53164.085428083294</v>
      </c>
      <c r="L8" s="40">
        <f t="shared" si="0"/>
        <v>37401.962566151589</v>
      </c>
      <c r="M8" s="40">
        <f t="shared" si="0"/>
        <v>21114.420041352449</v>
      </c>
      <c r="N8" s="40">
        <f t="shared" si="0"/>
        <v>9000.847814301942</v>
      </c>
      <c r="O8" s="40">
        <f t="shared" si="0"/>
        <v>2901.4725653826972</v>
      </c>
      <c r="P8" s="40">
        <f t="shared" si="0"/>
        <v>2560.4423398739718</v>
      </c>
      <c r="Q8" s="40">
        <f t="shared" si="0"/>
        <v>3496.5948228730272</v>
      </c>
      <c r="R8" s="40">
        <f t="shared" si="0"/>
        <v>6040.3152325065976</v>
      </c>
      <c r="S8" s="40">
        <f t="shared" si="0"/>
        <v>28087.493074099013</v>
      </c>
      <c r="T8" s="40">
        <f t="shared" si="0"/>
        <v>51508.493239499236</v>
      </c>
      <c r="U8" s="44">
        <f>SUM(I8:T8)</f>
        <v>361166.33333333337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>
      <c r="A10" s="8" t="str">
        <f>'[1]2015_2016'!Q26</f>
        <v>Minimális mennyiség:</v>
      </c>
      <c r="B10" s="9"/>
      <c r="C10" s="9"/>
      <c r="D10" s="9"/>
      <c r="E10" s="8" t="str">
        <f>'[1]2015_2016'!S26</f>
        <v>A közepes gázmennyiség 80 %-a: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>
        <f>U8*0.8</f>
        <v>288933.06666666671</v>
      </c>
    </row>
    <row r="11" spans="1:21" ht="15.75">
      <c r="A11" s="11"/>
      <c r="B11" s="12"/>
      <c r="C11" s="11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.75">
      <c r="A12" s="8" t="str">
        <f>'[1]2015_2016'!Q28</f>
        <v>Maximális mennyiség:</v>
      </c>
      <c r="B12" s="9"/>
      <c r="C12" s="9"/>
      <c r="D12" s="9"/>
      <c r="E12" s="8" t="str">
        <f>'[1]2015_2016'!S28</f>
        <v>A minimális gázmennyiség 150 %-a: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>
        <f>U10*1.5</f>
        <v>433399.60000000009</v>
      </c>
    </row>
  </sheetData>
  <mergeCells count="12">
    <mergeCell ref="A8:H8"/>
    <mergeCell ref="A2:U3"/>
    <mergeCell ref="A4:D5"/>
    <mergeCell ref="E4:E6"/>
    <mergeCell ref="F4:F6"/>
    <mergeCell ref="G4:G6"/>
    <mergeCell ref="H4:H6"/>
    <mergeCell ref="I4:T4"/>
    <mergeCell ref="I5:T5"/>
    <mergeCell ref="U5:U6"/>
    <mergeCell ref="A6:D6"/>
    <mergeCell ref="A7:D7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showGridLines="0" zoomScale="60" zoomScaleNormal="60" workbookViewId="0">
      <selection activeCell="A5" sqref="A5:A17"/>
    </sheetView>
  </sheetViews>
  <sheetFormatPr defaultRowHeight="15"/>
  <cols>
    <col min="1" max="1" width="12" customWidth="1"/>
    <col min="2" max="2" width="53.140625" customWidth="1"/>
    <col min="4" max="4" width="14.7109375" customWidth="1"/>
    <col min="5" max="5" width="20.140625" customWidth="1"/>
    <col min="8" max="8" width="18.85546875" customWidth="1"/>
    <col min="9" max="9" width="23.5703125" customWidth="1"/>
    <col min="10" max="10" width="34.42578125" customWidth="1"/>
    <col min="13" max="13" width="19.28515625" customWidth="1"/>
    <col min="16" max="16" width="22.7109375" customWidth="1"/>
    <col min="17" max="17" width="16.85546875" customWidth="1"/>
    <col min="18" max="18" width="19.28515625" customWidth="1"/>
    <col min="19" max="19" width="13.5703125" bestFit="1" customWidth="1"/>
    <col min="20" max="20" width="9" bestFit="1" customWidth="1"/>
    <col min="21" max="21" width="13.5703125" bestFit="1" customWidth="1"/>
    <col min="22" max="22" width="10.5703125" bestFit="1" customWidth="1"/>
    <col min="23" max="23" width="10" bestFit="1" customWidth="1"/>
    <col min="24" max="24" width="10.5703125" bestFit="1" customWidth="1"/>
    <col min="25" max="25" width="8.85546875" bestFit="1" customWidth="1"/>
    <col min="26" max="26" width="8.28515625" bestFit="1" customWidth="1"/>
    <col min="27" max="27" width="12.42578125" bestFit="1" customWidth="1"/>
    <col min="28" max="28" width="14" bestFit="1" customWidth="1"/>
    <col min="29" max="29" width="12.42578125" bestFit="1" customWidth="1"/>
    <col min="30" max="30" width="14" bestFit="1" customWidth="1"/>
    <col min="31" max="31" width="15.5703125" customWidth="1"/>
    <col min="32" max="32" width="12.5703125" customWidth="1"/>
  </cols>
  <sheetData>
    <row r="1" spans="1:31">
      <c r="A1" t="s">
        <v>158</v>
      </c>
      <c r="C1" t="s">
        <v>156</v>
      </c>
    </row>
    <row r="2" spans="1:31" ht="16.5">
      <c r="A2" s="16"/>
      <c r="B2" s="102" t="s">
        <v>0</v>
      </c>
      <c r="C2" s="102"/>
      <c r="D2" s="102"/>
      <c r="E2" s="102"/>
      <c r="F2" s="102"/>
      <c r="G2" s="102"/>
      <c r="H2" s="17"/>
      <c r="I2" s="17"/>
      <c r="J2" s="102" t="s">
        <v>1</v>
      </c>
      <c r="K2" s="102"/>
      <c r="L2" s="102"/>
      <c r="M2" s="102"/>
      <c r="N2" s="102"/>
      <c r="O2" s="102"/>
      <c r="P2" s="102" t="s">
        <v>2</v>
      </c>
      <c r="Q2" s="102"/>
      <c r="R2" s="102"/>
      <c r="S2" s="103" t="s">
        <v>157</v>
      </c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8" t="s">
        <v>155</v>
      </c>
    </row>
    <row r="3" spans="1:31" ht="17.25">
      <c r="A3" s="104" t="s">
        <v>4</v>
      </c>
      <c r="B3" s="105" t="s">
        <v>5</v>
      </c>
      <c r="C3" s="106" t="s">
        <v>6</v>
      </c>
      <c r="D3" s="106"/>
      <c r="E3" s="106"/>
      <c r="F3" s="106"/>
      <c r="G3" s="106"/>
      <c r="H3" s="19"/>
      <c r="I3" s="19"/>
      <c r="J3" s="105" t="s">
        <v>5</v>
      </c>
      <c r="K3" s="105" t="s">
        <v>7</v>
      </c>
      <c r="L3" s="105"/>
      <c r="M3" s="105"/>
      <c r="N3" s="105"/>
      <c r="O3" s="105"/>
      <c r="P3" s="105" t="s">
        <v>8</v>
      </c>
      <c r="Q3" s="107" t="s">
        <v>9</v>
      </c>
      <c r="R3" s="107" t="s">
        <v>10</v>
      </c>
      <c r="S3" s="141">
        <v>2017</v>
      </c>
      <c r="T3" s="101">
        <v>2018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99" t="s">
        <v>11</v>
      </c>
    </row>
    <row r="4" spans="1:31" ht="17.25">
      <c r="A4" s="104"/>
      <c r="B4" s="105"/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105"/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105"/>
      <c r="Q4" s="105"/>
      <c r="R4" s="107"/>
      <c r="S4" s="21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1" t="s">
        <v>30</v>
      </c>
      <c r="Z4" s="21" t="s">
        <v>19</v>
      </c>
      <c r="AA4" s="21" t="s">
        <v>20</v>
      </c>
      <c r="AB4" s="21" t="s">
        <v>21</v>
      </c>
      <c r="AC4" s="21" t="s">
        <v>22</v>
      </c>
      <c r="AD4" s="21" t="s">
        <v>23</v>
      </c>
      <c r="AE4" s="99"/>
    </row>
    <row r="5" spans="1:31" ht="33" customHeight="1">
      <c r="A5" s="22" t="s">
        <v>31</v>
      </c>
      <c r="B5" s="23" t="s">
        <v>32</v>
      </c>
      <c r="C5" s="1">
        <v>2600</v>
      </c>
      <c r="D5" s="14" t="s">
        <v>33</v>
      </c>
      <c r="E5" s="14" t="s">
        <v>34</v>
      </c>
      <c r="F5" s="14" t="s">
        <v>35</v>
      </c>
      <c r="G5" s="14">
        <v>34</v>
      </c>
      <c r="H5" s="2" t="s">
        <v>36</v>
      </c>
      <c r="I5" s="2" t="s">
        <v>37</v>
      </c>
      <c r="J5" s="23" t="s">
        <v>38</v>
      </c>
      <c r="K5" s="14">
        <v>2600</v>
      </c>
      <c r="L5" s="1" t="s">
        <v>33</v>
      </c>
      <c r="M5" s="14" t="s">
        <v>39</v>
      </c>
      <c r="N5" s="14" t="s">
        <v>40</v>
      </c>
      <c r="O5" s="24" t="s">
        <v>41</v>
      </c>
      <c r="P5" s="23" t="s">
        <v>42</v>
      </c>
      <c r="Q5" s="1">
        <v>32</v>
      </c>
      <c r="R5" s="15">
        <f>Q5*15</f>
        <v>480</v>
      </c>
      <c r="S5" s="25">
        <v>4973</v>
      </c>
      <c r="T5" s="25">
        <v>3673</v>
      </c>
      <c r="U5" s="25">
        <v>3374</v>
      </c>
      <c r="V5" s="25">
        <v>2243</v>
      </c>
      <c r="W5" s="25">
        <v>1100</v>
      </c>
      <c r="X5" s="25">
        <v>308</v>
      </c>
      <c r="Y5" s="25">
        <v>218</v>
      </c>
      <c r="Z5" s="25">
        <v>109</v>
      </c>
      <c r="AA5" s="25">
        <v>301</v>
      </c>
      <c r="AB5" s="25">
        <v>532</v>
      </c>
      <c r="AC5" s="25">
        <v>948</v>
      </c>
      <c r="AD5" s="25">
        <v>2637</v>
      </c>
      <c r="AE5" s="142">
        <f t="shared" ref="AE5:AE17" si="0">SUM(S5:AD5)</f>
        <v>20416</v>
      </c>
    </row>
    <row r="6" spans="1:31" ht="33">
      <c r="A6" s="22" t="s">
        <v>43</v>
      </c>
      <c r="B6" s="23" t="s">
        <v>32</v>
      </c>
      <c r="C6" s="1">
        <v>2600</v>
      </c>
      <c r="D6" s="14" t="s">
        <v>33</v>
      </c>
      <c r="E6" s="14" t="s">
        <v>34</v>
      </c>
      <c r="F6" s="14" t="s">
        <v>35</v>
      </c>
      <c r="G6" s="14">
        <v>34</v>
      </c>
      <c r="H6" s="2" t="s">
        <v>36</v>
      </c>
      <c r="I6" s="2" t="s">
        <v>37</v>
      </c>
      <c r="J6" s="23" t="s">
        <v>44</v>
      </c>
      <c r="K6" s="14">
        <v>2600</v>
      </c>
      <c r="L6" s="1" t="s">
        <v>33</v>
      </c>
      <c r="M6" s="14" t="s">
        <v>45</v>
      </c>
      <c r="N6" s="14" t="s">
        <v>35</v>
      </c>
      <c r="O6" s="24" t="s">
        <v>46</v>
      </c>
      <c r="P6" s="23" t="s">
        <v>47</v>
      </c>
      <c r="Q6" s="1">
        <v>33</v>
      </c>
      <c r="R6" s="15">
        <f t="shared" ref="R6:R17" si="1">Q6*15</f>
        <v>495</v>
      </c>
      <c r="S6" s="25">
        <v>5417</v>
      </c>
      <c r="T6" s="25">
        <v>4087</v>
      </c>
      <c r="U6" s="25">
        <v>3560</v>
      </c>
      <c r="V6" s="25">
        <v>2311</v>
      </c>
      <c r="W6" s="25">
        <v>1473</v>
      </c>
      <c r="X6" s="25">
        <v>528</v>
      </c>
      <c r="Y6" s="25">
        <v>275</v>
      </c>
      <c r="Z6" s="25">
        <v>43</v>
      </c>
      <c r="AA6" s="25">
        <v>26</v>
      </c>
      <c r="AB6" s="25">
        <v>622</v>
      </c>
      <c r="AC6" s="25">
        <v>937</v>
      </c>
      <c r="AD6" s="25">
        <v>2532</v>
      </c>
      <c r="AE6" s="142">
        <f t="shared" si="0"/>
        <v>21811</v>
      </c>
    </row>
    <row r="7" spans="1:31" ht="33">
      <c r="A7" s="22" t="s">
        <v>48</v>
      </c>
      <c r="B7" s="23" t="s">
        <v>49</v>
      </c>
      <c r="C7" s="1">
        <v>2600</v>
      </c>
      <c r="D7" s="14" t="s">
        <v>33</v>
      </c>
      <c r="E7" s="14" t="s">
        <v>50</v>
      </c>
      <c r="F7" s="14" t="s">
        <v>40</v>
      </c>
      <c r="G7" s="14">
        <v>1</v>
      </c>
      <c r="H7" s="2" t="s">
        <v>51</v>
      </c>
      <c r="I7" s="2" t="s">
        <v>52</v>
      </c>
      <c r="J7" s="23" t="s">
        <v>53</v>
      </c>
      <c r="K7" s="14">
        <v>2600</v>
      </c>
      <c r="L7" s="1" t="s">
        <v>33</v>
      </c>
      <c r="M7" s="14" t="s">
        <v>54</v>
      </c>
      <c r="N7" s="14" t="s">
        <v>40</v>
      </c>
      <c r="O7" s="24" t="s">
        <v>55</v>
      </c>
      <c r="P7" s="23" t="s">
        <v>56</v>
      </c>
      <c r="Q7" s="1">
        <v>69</v>
      </c>
      <c r="R7" s="15">
        <f t="shared" si="1"/>
        <v>1035</v>
      </c>
      <c r="S7" s="25">
        <v>2546</v>
      </c>
      <c r="T7" s="25">
        <v>2794</v>
      </c>
      <c r="U7" s="25">
        <v>2216</v>
      </c>
      <c r="V7" s="25">
        <v>1081</v>
      </c>
      <c r="W7" s="25">
        <v>354</v>
      </c>
      <c r="X7" s="25">
        <v>703.5</v>
      </c>
      <c r="Y7" s="25">
        <v>522.19999999999993</v>
      </c>
      <c r="Z7" s="25">
        <v>227.73333333333329</v>
      </c>
      <c r="AA7" s="25">
        <v>0</v>
      </c>
      <c r="AB7" s="25">
        <v>571.9</v>
      </c>
      <c r="AC7" s="25">
        <v>777</v>
      </c>
      <c r="AD7" s="25">
        <v>1888</v>
      </c>
      <c r="AE7" s="142">
        <f t="shared" si="0"/>
        <v>13681.333333333334</v>
      </c>
    </row>
    <row r="8" spans="1:31" ht="33" customHeight="1">
      <c r="A8" s="22" t="s">
        <v>57</v>
      </c>
      <c r="B8" s="23" t="s">
        <v>58</v>
      </c>
      <c r="C8" s="1">
        <v>2600</v>
      </c>
      <c r="D8" s="14" t="s">
        <v>33</v>
      </c>
      <c r="E8" s="14" t="s">
        <v>59</v>
      </c>
      <c r="F8" s="14" t="s">
        <v>40</v>
      </c>
      <c r="G8" s="14">
        <v>11</v>
      </c>
      <c r="H8" s="2" t="s">
        <v>60</v>
      </c>
      <c r="I8" s="2" t="s">
        <v>61</v>
      </c>
      <c r="J8" s="23" t="s">
        <v>62</v>
      </c>
      <c r="K8" s="14">
        <v>2600</v>
      </c>
      <c r="L8" s="1" t="s">
        <v>33</v>
      </c>
      <c r="M8" s="14" t="s">
        <v>59</v>
      </c>
      <c r="N8" s="14" t="s">
        <v>40</v>
      </c>
      <c r="O8" s="26">
        <v>11</v>
      </c>
      <c r="P8" s="23" t="s">
        <v>63</v>
      </c>
      <c r="Q8" s="1">
        <v>25</v>
      </c>
      <c r="R8" s="15">
        <f t="shared" si="1"/>
        <v>375</v>
      </c>
      <c r="S8" s="25">
        <v>8000</v>
      </c>
      <c r="T8" s="25">
        <v>8827</v>
      </c>
      <c r="U8" s="25">
        <v>5120</v>
      </c>
      <c r="V8" s="25">
        <v>3372</v>
      </c>
      <c r="W8" s="25">
        <v>2225</v>
      </c>
      <c r="X8" s="25">
        <v>858</v>
      </c>
      <c r="Y8" s="25">
        <v>0</v>
      </c>
      <c r="Z8" s="25">
        <v>207</v>
      </c>
      <c r="AA8" s="25">
        <v>297</v>
      </c>
      <c r="AB8" s="25">
        <v>393</v>
      </c>
      <c r="AC8" s="25">
        <v>1491</v>
      </c>
      <c r="AD8" s="25">
        <v>6070</v>
      </c>
      <c r="AE8" s="142">
        <f t="shared" si="0"/>
        <v>36860</v>
      </c>
    </row>
    <row r="9" spans="1:31" ht="33" customHeight="1">
      <c r="A9" s="22" t="s">
        <v>64</v>
      </c>
      <c r="B9" s="23" t="s">
        <v>65</v>
      </c>
      <c r="C9" s="1">
        <v>2600</v>
      </c>
      <c r="D9" s="22" t="s">
        <v>33</v>
      </c>
      <c r="E9" s="22" t="s">
        <v>66</v>
      </c>
      <c r="F9" s="22" t="s">
        <v>67</v>
      </c>
      <c r="G9" s="22">
        <v>7</v>
      </c>
      <c r="H9" s="27" t="s">
        <v>68</v>
      </c>
      <c r="I9" s="27" t="s">
        <v>69</v>
      </c>
      <c r="J9" s="23" t="s">
        <v>77</v>
      </c>
      <c r="K9" s="22">
        <v>2600</v>
      </c>
      <c r="L9" s="1" t="s">
        <v>33</v>
      </c>
      <c r="M9" s="22" t="s">
        <v>78</v>
      </c>
      <c r="N9" s="22" t="s">
        <v>79</v>
      </c>
      <c r="O9" s="28" t="s">
        <v>80</v>
      </c>
      <c r="P9" s="23" t="s">
        <v>81</v>
      </c>
      <c r="Q9" s="1">
        <v>25</v>
      </c>
      <c r="R9" s="15">
        <f t="shared" si="1"/>
        <v>375</v>
      </c>
      <c r="S9" s="29">
        <v>10616</v>
      </c>
      <c r="T9" s="29">
        <v>8420</v>
      </c>
      <c r="U9" s="29">
        <v>5341</v>
      </c>
      <c r="V9" s="29">
        <v>3405</v>
      </c>
      <c r="W9" s="29">
        <v>1583</v>
      </c>
      <c r="X9" s="29">
        <v>429</v>
      </c>
      <c r="Y9" s="29">
        <v>5</v>
      </c>
      <c r="Z9" s="29">
        <v>0</v>
      </c>
      <c r="AA9" s="29">
        <v>0</v>
      </c>
      <c r="AB9" s="29">
        <v>170</v>
      </c>
      <c r="AC9" s="29">
        <v>2050</v>
      </c>
      <c r="AD9" s="29">
        <v>8025</v>
      </c>
      <c r="AE9" s="142">
        <f t="shared" si="0"/>
        <v>40044</v>
      </c>
    </row>
    <row r="10" spans="1:31" ht="33">
      <c r="A10" s="22" t="s">
        <v>71</v>
      </c>
      <c r="B10" s="23" t="s">
        <v>83</v>
      </c>
      <c r="C10" s="1">
        <v>2600</v>
      </c>
      <c r="D10" s="14" t="s">
        <v>33</v>
      </c>
      <c r="E10" s="14" t="s">
        <v>84</v>
      </c>
      <c r="F10" s="14" t="s">
        <v>40</v>
      </c>
      <c r="G10" s="14" t="s">
        <v>85</v>
      </c>
      <c r="H10" s="30" t="s">
        <v>86</v>
      </c>
      <c r="I10" s="30" t="s">
        <v>87</v>
      </c>
      <c r="J10" s="23" t="s">
        <v>83</v>
      </c>
      <c r="K10" s="14">
        <v>2600</v>
      </c>
      <c r="L10" s="1" t="s">
        <v>33</v>
      </c>
      <c r="M10" s="14" t="s">
        <v>84</v>
      </c>
      <c r="N10" s="14" t="s">
        <v>40</v>
      </c>
      <c r="O10" s="24" t="s">
        <v>85</v>
      </c>
      <c r="P10" s="23" t="s">
        <v>88</v>
      </c>
      <c r="Q10" s="1">
        <v>49</v>
      </c>
      <c r="R10" s="15">
        <f t="shared" si="1"/>
        <v>735</v>
      </c>
      <c r="S10" s="15">
        <v>7039.9260071488125</v>
      </c>
      <c r="T10" s="15">
        <v>6123.590012738352</v>
      </c>
      <c r="U10" s="15">
        <v>4875.3346164467184</v>
      </c>
      <c r="V10" s="15">
        <v>3611.5556106830386</v>
      </c>
      <c r="W10" s="15">
        <v>1972.4366939571073</v>
      </c>
      <c r="X10" s="15">
        <v>626.62336929792355</v>
      </c>
      <c r="Y10" s="15">
        <v>196.3656581978434</v>
      </c>
      <c r="Z10" s="15">
        <v>206.90382893597746</v>
      </c>
      <c r="AA10" s="15">
        <v>293.38543094485033</v>
      </c>
      <c r="AB10" s="15">
        <v>467.66220164616368</v>
      </c>
      <c r="AC10" s="15">
        <v>3109.8778432517811</v>
      </c>
      <c r="AD10" s="15">
        <v>4463.3387267514327</v>
      </c>
      <c r="AE10" s="142">
        <f t="shared" si="0"/>
        <v>32987</v>
      </c>
    </row>
    <row r="11" spans="1:31" ht="33">
      <c r="A11" s="22" t="s">
        <v>72</v>
      </c>
      <c r="B11" s="23" t="s">
        <v>83</v>
      </c>
      <c r="C11" s="1">
        <v>2600</v>
      </c>
      <c r="D11" s="14" t="s">
        <v>33</v>
      </c>
      <c r="E11" s="14" t="s">
        <v>90</v>
      </c>
      <c r="F11" s="14" t="s">
        <v>40</v>
      </c>
      <c r="G11" s="14" t="s">
        <v>85</v>
      </c>
      <c r="H11" s="30" t="s">
        <v>86</v>
      </c>
      <c r="I11" s="30" t="s">
        <v>87</v>
      </c>
      <c r="J11" s="23" t="s">
        <v>91</v>
      </c>
      <c r="K11" s="14">
        <v>2600</v>
      </c>
      <c r="L11" s="1" t="s">
        <v>33</v>
      </c>
      <c r="M11" s="14" t="s">
        <v>92</v>
      </c>
      <c r="N11" s="14" t="s">
        <v>40</v>
      </c>
      <c r="O11" s="24" t="s">
        <v>93</v>
      </c>
      <c r="P11" s="23" t="s">
        <v>94</v>
      </c>
      <c r="Q11" s="1">
        <v>25</v>
      </c>
      <c r="R11" s="15">
        <f t="shared" si="1"/>
        <v>375</v>
      </c>
      <c r="S11" s="15">
        <v>1959.7914488631141</v>
      </c>
      <c r="T11" s="15">
        <v>1704.6996418885103</v>
      </c>
      <c r="U11" s="15">
        <v>1357.2073175138758</v>
      </c>
      <c r="V11" s="15">
        <v>1005.3934935854229</v>
      </c>
      <c r="W11" s="15">
        <v>549.09164703089448</v>
      </c>
      <c r="X11" s="15">
        <v>174.44091309494138</v>
      </c>
      <c r="Y11" s="15">
        <v>54.664741844690212</v>
      </c>
      <c r="Z11" s="15">
        <v>57.5983830332883</v>
      </c>
      <c r="AA11" s="15">
        <v>81.673338356521072</v>
      </c>
      <c r="AB11" s="15">
        <v>130.18892283980722</v>
      </c>
      <c r="AC11" s="15">
        <v>865.73523614093756</v>
      </c>
      <c r="AD11" s="15">
        <v>1242.5149158079971</v>
      </c>
      <c r="AE11" s="142">
        <f t="shared" si="0"/>
        <v>9183</v>
      </c>
    </row>
    <row r="12" spans="1:31" ht="33">
      <c r="A12" s="22" t="s">
        <v>73</v>
      </c>
      <c r="B12" s="23" t="s">
        <v>83</v>
      </c>
      <c r="C12" s="1">
        <v>2600</v>
      </c>
      <c r="D12" s="14" t="s">
        <v>33</v>
      </c>
      <c r="E12" s="14" t="s">
        <v>90</v>
      </c>
      <c r="F12" s="14" t="s">
        <v>40</v>
      </c>
      <c r="G12" s="14" t="s">
        <v>85</v>
      </c>
      <c r="H12" s="30" t="s">
        <v>86</v>
      </c>
      <c r="I12" s="30" t="s">
        <v>87</v>
      </c>
      <c r="J12" s="23" t="s">
        <v>91</v>
      </c>
      <c r="K12" s="14">
        <v>2600</v>
      </c>
      <c r="L12" s="1" t="s">
        <v>33</v>
      </c>
      <c r="M12" s="14" t="s">
        <v>95</v>
      </c>
      <c r="N12" s="14" t="s">
        <v>40</v>
      </c>
      <c r="O12" s="24" t="s">
        <v>96</v>
      </c>
      <c r="P12" s="23" t="s">
        <v>97</v>
      </c>
      <c r="Q12" s="1">
        <v>25</v>
      </c>
      <c r="R12" s="15">
        <f t="shared" si="1"/>
        <v>375</v>
      </c>
      <c r="S12" s="15">
        <v>1980.4927197484153</v>
      </c>
      <c r="T12" s="15">
        <v>1722.7063788223211</v>
      </c>
      <c r="U12" s="15">
        <v>1371.5434941227013</v>
      </c>
      <c r="V12" s="15">
        <v>1016.0134618831236</v>
      </c>
      <c r="W12" s="15">
        <v>554.89170036444523</v>
      </c>
      <c r="X12" s="15">
        <v>176.28353190907723</v>
      </c>
      <c r="Y12" s="15">
        <v>55.242165340163908</v>
      </c>
      <c r="Z12" s="15">
        <v>58.20679457137269</v>
      </c>
      <c r="AA12" s="15">
        <v>82.536053571655842</v>
      </c>
      <c r="AB12" s="15">
        <v>131.56410802062629</v>
      </c>
      <c r="AC12" s="15">
        <v>874.87999470629427</v>
      </c>
      <c r="AD12" s="15">
        <v>1255.6395969398034</v>
      </c>
      <c r="AE12" s="142">
        <f t="shared" si="0"/>
        <v>9280</v>
      </c>
    </row>
    <row r="13" spans="1:31" ht="33">
      <c r="A13" s="22" t="s">
        <v>74</v>
      </c>
      <c r="B13" s="23" t="s">
        <v>98</v>
      </c>
      <c r="C13" s="1">
        <v>2600</v>
      </c>
      <c r="D13" s="14" t="s">
        <v>33</v>
      </c>
      <c r="E13" s="14" t="s">
        <v>99</v>
      </c>
      <c r="F13" s="14" t="s">
        <v>35</v>
      </c>
      <c r="G13" s="14">
        <v>37</v>
      </c>
      <c r="H13" s="27" t="s">
        <v>100</v>
      </c>
      <c r="I13" s="27" t="s">
        <v>101</v>
      </c>
      <c r="J13" s="23" t="s">
        <v>98</v>
      </c>
      <c r="K13" s="22">
        <v>2600</v>
      </c>
      <c r="L13" s="1" t="s">
        <v>33</v>
      </c>
      <c r="M13" s="22" t="s">
        <v>102</v>
      </c>
      <c r="N13" s="22" t="s">
        <v>103</v>
      </c>
      <c r="O13" s="28" t="s">
        <v>104</v>
      </c>
      <c r="P13" s="23" t="s">
        <v>105</v>
      </c>
      <c r="Q13" s="1">
        <v>25</v>
      </c>
      <c r="R13" s="15">
        <f t="shared" si="1"/>
        <v>375</v>
      </c>
      <c r="S13" s="15">
        <v>3688</v>
      </c>
      <c r="T13" s="15">
        <v>3213</v>
      </c>
      <c r="U13" s="15">
        <v>2758</v>
      </c>
      <c r="V13" s="15">
        <v>1532</v>
      </c>
      <c r="W13" s="15">
        <v>790</v>
      </c>
      <c r="X13" s="15">
        <v>10</v>
      </c>
      <c r="Y13" s="15">
        <v>7</v>
      </c>
      <c r="Z13" s="15">
        <v>0</v>
      </c>
      <c r="AA13" s="15">
        <v>0</v>
      </c>
      <c r="AB13" s="15">
        <v>77</v>
      </c>
      <c r="AC13" s="15">
        <v>1607</v>
      </c>
      <c r="AD13" s="15">
        <v>2144</v>
      </c>
      <c r="AE13" s="142">
        <f t="shared" si="0"/>
        <v>15826</v>
      </c>
    </row>
    <row r="14" spans="1:31" ht="33" customHeight="1">
      <c r="A14" s="22" t="s">
        <v>75</v>
      </c>
      <c r="B14" s="23" t="s">
        <v>106</v>
      </c>
      <c r="C14" s="1">
        <v>2600</v>
      </c>
      <c r="D14" s="14" t="s">
        <v>33</v>
      </c>
      <c r="E14" s="14" t="s">
        <v>107</v>
      </c>
      <c r="F14" s="14" t="s">
        <v>108</v>
      </c>
      <c r="G14" s="14">
        <v>34</v>
      </c>
      <c r="H14" s="2" t="s">
        <v>109</v>
      </c>
      <c r="I14" s="2" t="s">
        <v>110</v>
      </c>
      <c r="J14" s="23" t="s">
        <v>111</v>
      </c>
      <c r="K14" s="14">
        <v>2600</v>
      </c>
      <c r="L14" s="1" t="s">
        <v>33</v>
      </c>
      <c r="M14" s="14" t="s">
        <v>45</v>
      </c>
      <c r="N14" s="14" t="s">
        <v>112</v>
      </c>
      <c r="O14" s="24" t="s">
        <v>70</v>
      </c>
      <c r="P14" s="23" t="s">
        <v>113</v>
      </c>
      <c r="Q14" s="1">
        <v>36</v>
      </c>
      <c r="R14" s="15">
        <f t="shared" si="1"/>
        <v>540</v>
      </c>
      <c r="S14" s="15">
        <v>7448</v>
      </c>
      <c r="T14" s="15">
        <v>5547</v>
      </c>
      <c r="U14" s="15">
        <v>4560</v>
      </c>
      <c r="V14" s="15">
        <v>3329</v>
      </c>
      <c r="W14" s="15">
        <v>1385</v>
      </c>
      <c r="X14" s="15">
        <v>347</v>
      </c>
      <c r="Y14" s="15">
        <v>6</v>
      </c>
      <c r="Z14" s="15">
        <v>0</v>
      </c>
      <c r="AA14" s="15">
        <v>0</v>
      </c>
      <c r="AB14" s="15">
        <v>38</v>
      </c>
      <c r="AC14" s="15">
        <v>1828</v>
      </c>
      <c r="AD14" s="15">
        <v>4144</v>
      </c>
      <c r="AE14" s="142">
        <f t="shared" si="0"/>
        <v>28632</v>
      </c>
    </row>
    <row r="15" spans="1:31" ht="33" customHeight="1">
      <c r="A15" s="22" t="s">
        <v>76</v>
      </c>
      <c r="B15" s="23" t="s">
        <v>114</v>
      </c>
      <c r="C15" s="1">
        <v>2600</v>
      </c>
      <c r="D15" s="14" t="s">
        <v>33</v>
      </c>
      <c r="E15" s="14" t="s">
        <v>115</v>
      </c>
      <c r="F15" s="14" t="s">
        <v>116</v>
      </c>
      <c r="G15" s="14">
        <v>63</v>
      </c>
      <c r="H15" s="27" t="s">
        <v>68</v>
      </c>
      <c r="I15" s="27" t="s">
        <v>69</v>
      </c>
      <c r="J15" s="23" t="s">
        <v>117</v>
      </c>
      <c r="K15" s="22">
        <v>2600</v>
      </c>
      <c r="L15" s="1" t="s">
        <v>33</v>
      </c>
      <c r="M15" s="22" t="s">
        <v>107</v>
      </c>
      <c r="N15" s="22" t="s">
        <v>40</v>
      </c>
      <c r="O15" s="28" t="s">
        <v>118</v>
      </c>
      <c r="P15" s="23" t="s">
        <v>119</v>
      </c>
      <c r="Q15" s="1">
        <v>25</v>
      </c>
      <c r="R15" s="15">
        <f t="shared" si="1"/>
        <v>375</v>
      </c>
      <c r="S15" s="15">
        <v>3916</v>
      </c>
      <c r="T15" s="15">
        <v>3069</v>
      </c>
      <c r="U15" s="15">
        <v>1920</v>
      </c>
      <c r="V15" s="15">
        <v>1858</v>
      </c>
      <c r="W15" s="15">
        <v>974</v>
      </c>
      <c r="X15" s="15">
        <v>31</v>
      </c>
      <c r="Y15" s="15">
        <v>0</v>
      </c>
      <c r="Z15" s="15">
        <v>21</v>
      </c>
      <c r="AA15" s="15">
        <v>71</v>
      </c>
      <c r="AB15" s="15">
        <v>319</v>
      </c>
      <c r="AC15" s="15">
        <v>1666</v>
      </c>
      <c r="AD15" s="15">
        <v>2368</v>
      </c>
      <c r="AE15" s="142">
        <f t="shared" si="0"/>
        <v>16213</v>
      </c>
    </row>
    <row r="16" spans="1:31" ht="33">
      <c r="A16" s="22" t="s">
        <v>82</v>
      </c>
      <c r="B16" s="23" t="s">
        <v>120</v>
      </c>
      <c r="C16" s="1">
        <v>2600</v>
      </c>
      <c r="D16" s="14" t="s">
        <v>33</v>
      </c>
      <c r="E16" s="14" t="s">
        <v>121</v>
      </c>
      <c r="F16" s="14" t="s">
        <v>40</v>
      </c>
      <c r="G16" s="14">
        <v>3</v>
      </c>
      <c r="H16" s="2" t="s">
        <v>122</v>
      </c>
      <c r="I16" s="2" t="s">
        <v>123</v>
      </c>
      <c r="J16" s="23" t="s">
        <v>124</v>
      </c>
      <c r="K16" s="14">
        <v>2600</v>
      </c>
      <c r="L16" s="1" t="s">
        <v>33</v>
      </c>
      <c r="M16" s="14" t="s">
        <v>121</v>
      </c>
      <c r="N16" s="14" t="s">
        <v>40</v>
      </c>
      <c r="O16" s="24" t="s">
        <v>125</v>
      </c>
      <c r="P16" s="23" t="s">
        <v>126</v>
      </c>
      <c r="Q16" s="1">
        <v>65</v>
      </c>
      <c r="R16" s="15">
        <f t="shared" si="1"/>
        <v>975</v>
      </c>
      <c r="S16" s="15">
        <v>8200</v>
      </c>
      <c r="T16" s="15">
        <v>7088</v>
      </c>
      <c r="U16" s="15">
        <v>6399</v>
      </c>
      <c r="V16" s="15">
        <v>5166</v>
      </c>
      <c r="W16" s="15">
        <v>3190</v>
      </c>
      <c r="X16" s="15">
        <v>1564</v>
      </c>
      <c r="Y16" s="15">
        <v>876</v>
      </c>
      <c r="Z16" s="15">
        <v>876</v>
      </c>
      <c r="AA16" s="15">
        <v>877</v>
      </c>
      <c r="AB16" s="15">
        <v>1060</v>
      </c>
      <c r="AC16" s="15">
        <v>4360</v>
      </c>
      <c r="AD16" s="15">
        <v>5293</v>
      </c>
      <c r="AE16" s="142">
        <f t="shared" si="0"/>
        <v>44949</v>
      </c>
    </row>
    <row r="17" spans="1:31" ht="33">
      <c r="A17" s="22" t="s">
        <v>89</v>
      </c>
      <c r="B17" s="23" t="s">
        <v>120</v>
      </c>
      <c r="C17" s="1">
        <v>2600</v>
      </c>
      <c r="D17" s="14" t="s">
        <v>33</v>
      </c>
      <c r="E17" s="14" t="s">
        <v>121</v>
      </c>
      <c r="F17" s="14" t="s">
        <v>40</v>
      </c>
      <c r="G17" s="14">
        <v>3</v>
      </c>
      <c r="H17" s="2" t="s">
        <v>122</v>
      </c>
      <c r="I17" s="2" t="s">
        <v>123</v>
      </c>
      <c r="J17" s="23" t="s">
        <v>127</v>
      </c>
      <c r="K17" s="14">
        <v>2600</v>
      </c>
      <c r="L17" s="1" t="s">
        <v>33</v>
      </c>
      <c r="M17" s="14" t="s">
        <v>128</v>
      </c>
      <c r="N17" s="14" t="s">
        <v>129</v>
      </c>
      <c r="O17" s="24" t="s">
        <v>130</v>
      </c>
      <c r="P17" s="23" t="s">
        <v>131</v>
      </c>
      <c r="Q17" s="1">
        <v>90</v>
      </c>
      <c r="R17" s="15">
        <f t="shared" si="1"/>
        <v>1350</v>
      </c>
      <c r="S17" s="15">
        <v>10689</v>
      </c>
      <c r="T17" s="15">
        <v>13148</v>
      </c>
      <c r="U17" s="15">
        <v>10312</v>
      </c>
      <c r="V17" s="15">
        <v>7472</v>
      </c>
      <c r="W17" s="15">
        <v>4964</v>
      </c>
      <c r="X17" s="15">
        <v>3245</v>
      </c>
      <c r="Y17" s="15">
        <v>686</v>
      </c>
      <c r="Z17" s="15">
        <v>754</v>
      </c>
      <c r="AA17" s="15">
        <v>1467</v>
      </c>
      <c r="AB17" s="15">
        <v>1528</v>
      </c>
      <c r="AC17" s="15">
        <v>7573</v>
      </c>
      <c r="AD17" s="15">
        <v>9446</v>
      </c>
      <c r="AE17" s="142">
        <f t="shared" si="0"/>
        <v>71284</v>
      </c>
    </row>
    <row r="18" spans="1:31" ht="16.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1">
        <f t="shared" ref="Q18:AE18" si="2">SUM(Q5:Q17)</f>
        <v>524</v>
      </c>
      <c r="R18" s="32">
        <f t="shared" si="2"/>
        <v>7860</v>
      </c>
      <c r="S18" s="33">
        <f t="shared" si="2"/>
        <v>76473.210175760338</v>
      </c>
      <c r="T18" s="33">
        <f t="shared" si="2"/>
        <v>69416.996033449192</v>
      </c>
      <c r="U18" s="33">
        <f t="shared" si="2"/>
        <v>53164.085428083294</v>
      </c>
      <c r="V18" s="33">
        <f t="shared" si="2"/>
        <v>37401.962566151589</v>
      </c>
      <c r="W18" s="33">
        <f t="shared" si="2"/>
        <v>21114.420041352449</v>
      </c>
      <c r="X18" s="33">
        <f t="shared" si="2"/>
        <v>9000.847814301942</v>
      </c>
      <c r="Y18" s="33">
        <f t="shared" si="2"/>
        <v>2901.4725653826972</v>
      </c>
      <c r="Z18" s="33">
        <f t="shared" si="2"/>
        <v>2560.4423398739718</v>
      </c>
      <c r="AA18" s="33">
        <f t="shared" si="2"/>
        <v>3496.5948228730272</v>
      </c>
      <c r="AB18" s="33">
        <f t="shared" si="2"/>
        <v>6040.3152325065976</v>
      </c>
      <c r="AC18" s="33">
        <f t="shared" si="2"/>
        <v>28087.493074099013</v>
      </c>
      <c r="AD18" s="33">
        <f t="shared" si="2"/>
        <v>51508.493239499236</v>
      </c>
      <c r="AE18" s="33">
        <f t="shared" si="2"/>
        <v>361166.33333333337</v>
      </c>
    </row>
    <row r="19" spans="1:31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</row>
    <row r="20" spans="1:31" ht="16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4" t="s">
        <v>132</v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>
        <f>AE18*0.8</f>
        <v>288933.06666666671</v>
      </c>
    </row>
    <row r="21" spans="1:31" ht="16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6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4" t="s">
        <v>133</v>
      </c>
      <c r="R22" s="3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>
        <f>AE20*1.5</f>
        <v>433399.60000000009</v>
      </c>
    </row>
  </sheetData>
  <mergeCells count="15">
    <mergeCell ref="T3:AD3"/>
    <mergeCell ref="AE3:AE4"/>
    <mergeCell ref="A18:P18"/>
    <mergeCell ref="B2:G2"/>
    <mergeCell ref="J2:O2"/>
    <mergeCell ref="P2:R2"/>
    <mergeCell ref="S2:AD2"/>
    <mergeCell ref="A3:A4"/>
    <mergeCell ref="B3:B4"/>
    <mergeCell ref="C3:G3"/>
    <mergeCell ref="J3:J4"/>
    <mergeCell ref="K3:O3"/>
    <mergeCell ref="P3:P4"/>
    <mergeCell ref="Q3:Q4"/>
    <mergeCell ref="R3:R4"/>
  </mergeCells>
  <phoneticPr fontId="21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topLeftCell="A7" zoomScale="70" zoomScaleNormal="70" workbookViewId="0">
      <selection activeCell="B19" sqref="B19"/>
    </sheetView>
  </sheetViews>
  <sheetFormatPr defaultRowHeight="15"/>
  <cols>
    <col min="1" max="1" width="7.42578125" customWidth="1"/>
    <col min="2" max="2" width="39.5703125" customWidth="1"/>
    <col min="3" max="3" width="21.140625" bestFit="1" customWidth="1"/>
    <col min="4" max="4" width="18.7109375" bestFit="1" customWidth="1"/>
    <col min="5" max="5" width="15.42578125" customWidth="1"/>
    <col min="6" max="6" width="17.140625" customWidth="1"/>
    <col min="7" max="7" width="17.85546875" customWidth="1"/>
    <col min="8" max="8" width="18.5703125" customWidth="1"/>
    <col min="9" max="9" width="15.85546875" customWidth="1"/>
    <col min="10" max="10" width="14.42578125" customWidth="1"/>
    <col min="11" max="11" width="16.5703125" customWidth="1"/>
    <col min="12" max="12" width="16.42578125" customWidth="1"/>
    <col min="13" max="13" width="20.7109375" customWidth="1"/>
    <col min="14" max="14" width="19.140625" customWidth="1"/>
    <col min="18" max="18" width="19" customWidth="1"/>
    <col min="257" max="257" width="7.42578125" customWidth="1"/>
    <col min="258" max="258" width="39.5703125" customWidth="1"/>
    <col min="259" max="259" width="16.42578125" customWidth="1"/>
    <col min="260" max="260" width="17" customWidth="1"/>
    <col min="261" max="261" width="15.42578125" customWidth="1"/>
    <col min="262" max="262" width="17.140625" customWidth="1"/>
    <col min="263" max="263" width="17.85546875" customWidth="1"/>
    <col min="264" max="264" width="18.5703125" customWidth="1"/>
    <col min="265" max="265" width="15.85546875" customWidth="1"/>
    <col min="266" max="266" width="14.42578125" customWidth="1"/>
    <col min="267" max="267" width="16.5703125" customWidth="1"/>
    <col min="268" max="268" width="16.42578125" customWidth="1"/>
    <col min="269" max="269" width="20.7109375" customWidth="1"/>
    <col min="270" max="270" width="19.140625" customWidth="1"/>
    <col min="274" max="274" width="19" customWidth="1"/>
    <col min="513" max="513" width="7.42578125" customWidth="1"/>
    <col min="514" max="514" width="39.5703125" customWidth="1"/>
    <col min="515" max="515" width="16.42578125" customWidth="1"/>
    <col min="516" max="516" width="17" customWidth="1"/>
    <col min="517" max="517" width="15.42578125" customWidth="1"/>
    <col min="518" max="518" width="17.140625" customWidth="1"/>
    <col min="519" max="519" width="17.85546875" customWidth="1"/>
    <col min="520" max="520" width="18.5703125" customWidth="1"/>
    <col min="521" max="521" width="15.85546875" customWidth="1"/>
    <col min="522" max="522" width="14.42578125" customWidth="1"/>
    <col min="523" max="523" width="16.5703125" customWidth="1"/>
    <col min="524" max="524" width="16.42578125" customWidth="1"/>
    <col min="525" max="525" width="20.7109375" customWidth="1"/>
    <col min="526" max="526" width="19.140625" customWidth="1"/>
    <col min="530" max="530" width="19" customWidth="1"/>
    <col min="769" max="769" width="7.42578125" customWidth="1"/>
    <col min="770" max="770" width="39.5703125" customWidth="1"/>
    <col min="771" max="771" width="16.42578125" customWidth="1"/>
    <col min="772" max="772" width="17" customWidth="1"/>
    <col min="773" max="773" width="15.42578125" customWidth="1"/>
    <col min="774" max="774" width="17.140625" customWidth="1"/>
    <col min="775" max="775" width="17.85546875" customWidth="1"/>
    <col min="776" max="776" width="18.5703125" customWidth="1"/>
    <col min="777" max="777" width="15.85546875" customWidth="1"/>
    <col min="778" max="778" width="14.42578125" customWidth="1"/>
    <col min="779" max="779" width="16.5703125" customWidth="1"/>
    <col min="780" max="780" width="16.42578125" customWidth="1"/>
    <col min="781" max="781" width="20.7109375" customWidth="1"/>
    <col min="782" max="782" width="19.140625" customWidth="1"/>
    <col min="786" max="786" width="19" customWidth="1"/>
    <col min="1025" max="1025" width="7.42578125" customWidth="1"/>
    <col min="1026" max="1026" width="39.5703125" customWidth="1"/>
    <col min="1027" max="1027" width="16.42578125" customWidth="1"/>
    <col min="1028" max="1028" width="17" customWidth="1"/>
    <col min="1029" max="1029" width="15.42578125" customWidth="1"/>
    <col min="1030" max="1030" width="17.140625" customWidth="1"/>
    <col min="1031" max="1031" width="17.85546875" customWidth="1"/>
    <col min="1032" max="1032" width="18.5703125" customWidth="1"/>
    <col min="1033" max="1033" width="15.85546875" customWidth="1"/>
    <col min="1034" max="1034" width="14.42578125" customWidth="1"/>
    <col min="1035" max="1035" width="16.5703125" customWidth="1"/>
    <col min="1036" max="1036" width="16.42578125" customWidth="1"/>
    <col min="1037" max="1037" width="20.7109375" customWidth="1"/>
    <col min="1038" max="1038" width="19.140625" customWidth="1"/>
    <col min="1042" max="1042" width="19" customWidth="1"/>
    <col min="1281" max="1281" width="7.42578125" customWidth="1"/>
    <col min="1282" max="1282" width="39.5703125" customWidth="1"/>
    <col min="1283" max="1283" width="16.42578125" customWidth="1"/>
    <col min="1284" max="1284" width="17" customWidth="1"/>
    <col min="1285" max="1285" width="15.42578125" customWidth="1"/>
    <col min="1286" max="1286" width="17.140625" customWidth="1"/>
    <col min="1287" max="1287" width="17.85546875" customWidth="1"/>
    <col min="1288" max="1288" width="18.5703125" customWidth="1"/>
    <col min="1289" max="1289" width="15.85546875" customWidth="1"/>
    <col min="1290" max="1290" width="14.42578125" customWidth="1"/>
    <col min="1291" max="1291" width="16.5703125" customWidth="1"/>
    <col min="1292" max="1292" width="16.42578125" customWidth="1"/>
    <col min="1293" max="1293" width="20.7109375" customWidth="1"/>
    <col min="1294" max="1294" width="19.140625" customWidth="1"/>
    <col min="1298" max="1298" width="19" customWidth="1"/>
    <col min="1537" max="1537" width="7.42578125" customWidth="1"/>
    <col min="1538" max="1538" width="39.5703125" customWidth="1"/>
    <col min="1539" max="1539" width="16.42578125" customWidth="1"/>
    <col min="1540" max="1540" width="17" customWidth="1"/>
    <col min="1541" max="1541" width="15.42578125" customWidth="1"/>
    <col min="1542" max="1542" width="17.140625" customWidth="1"/>
    <col min="1543" max="1543" width="17.85546875" customWidth="1"/>
    <col min="1544" max="1544" width="18.5703125" customWidth="1"/>
    <col min="1545" max="1545" width="15.85546875" customWidth="1"/>
    <col min="1546" max="1546" width="14.42578125" customWidth="1"/>
    <col min="1547" max="1547" width="16.5703125" customWidth="1"/>
    <col min="1548" max="1548" width="16.42578125" customWidth="1"/>
    <col min="1549" max="1549" width="20.7109375" customWidth="1"/>
    <col min="1550" max="1550" width="19.140625" customWidth="1"/>
    <col min="1554" max="1554" width="19" customWidth="1"/>
    <col min="1793" max="1793" width="7.42578125" customWidth="1"/>
    <col min="1794" max="1794" width="39.5703125" customWidth="1"/>
    <col min="1795" max="1795" width="16.42578125" customWidth="1"/>
    <col min="1796" max="1796" width="17" customWidth="1"/>
    <col min="1797" max="1797" width="15.42578125" customWidth="1"/>
    <col min="1798" max="1798" width="17.140625" customWidth="1"/>
    <col min="1799" max="1799" width="17.85546875" customWidth="1"/>
    <col min="1800" max="1800" width="18.5703125" customWidth="1"/>
    <col min="1801" max="1801" width="15.85546875" customWidth="1"/>
    <col min="1802" max="1802" width="14.42578125" customWidth="1"/>
    <col min="1803" max="1803" width="16.5703125" customWidth="1"/>
    <col min="1804" max="1804" width="16.42578125" customWidth="1"/>
    <col min="1805" max="1805" width="20.7109375" customWidth="1"/>
    <col min="1806" max="1806" width="19.140625" customWidth="1"/>
    <col min="1810" max="1810" width="19" customWidth="1"/>
    <col min="2049" max="2049" width="7.42578125" customWidth="1"/>
    <col min="2050" max="2050" width="39.5703125" customWidth="1"/>
    <col min="2051" max="2051" width="16.42578125" customWidth="1"/>
    <col min="2052" max="2052" width="17" customWidth="1"/>
    <col min="2053" max="2053" width="15.42578125" customWidth="1"/>
    <col min="2054" max="2054" width="17.140625" customWidth="1"/>
    <col min="2055" max="2055" width="17.85546875" customWidth="1"/>
    <col min="2056" max="2056" width="18.5703125" customWidth="1"/>
    <col min="2057" max="2057" width="15.85546875" customWidth="1"/>
    <col min="2058" max="2058" width="14.42578125" customWidth="1"/>
    <col min="2059" max="2059" width="16.5703125" customWidth="1"/>
    <col min="2060" max="2060" width="16.42578125" customWidth="1"/>
    <col min="2061" max="2061" width="20.7109375" customWidth="1"/>
    <col min="2062" max="2062" width="19.140625" customWidth="1"/>
    <col min="2066" max="2066" width="19" customWidth="1"/>
    <col min="2305" max="2305" width="7.42578125" customWidth="1"/>
    <col min="2306" max="2306" width="39.5703125" customWidth="1"/>
    <col min="2307" max="2307" width="16.42578125" customWidth="1"/>
    <col min="2308" max="2308" width="17" customWidth="1"/>
    <col min="2309" max="2309" width="15.42578125" customWidth="1"/>
    <col min="2310" max="2310" width="17.140625" customWidth="1"/>
    <col min="2311" max="2311" width="17.85546875" customWidth="1"/>
    <col min="2312" max="2312" width="18.5703125" customWidth="1"/>
    <col min="2313" max="2313" width="15.85546875" customWidth="1"/>
    <col min="2314" max="2314" width="14.42578125" customWidth="1"/>
    <col min="2315" max="2315" width="16.5703125" customWidth="1"/>
    <col min="2316" max="2316" width="16.42578125" customWidth="1"/>
    <col min="2317" max="2317" width="20.7109375" customWidth="1"/>
    <col min="2318" max="2318" width="19.140625" customWidth="1"/>
    <col min="2322" max="2322" width="19" customWidth="1"/>
    <col min="2561" max="2561" width="7.42578125" customWidth="1"/>
    <col min="2562" max="2562" width="39.5703125" customWidth="1"/>
    <col min="2563" max="2563" width="16.42578125" customWidth="1"/>
    <col min="2564" max="2564" width="17" customWidth="1"/>
    <col min="2565" max="2565" width="15.42578125" customWidth="1"/>
    <col min="2566" max="2566" width="17.140625" customWidth="1"/>
    <col min="2567" max="2567" width="17.85546875" customWidth="1"/>
    <col min="2568" max="2568" width="18.5703125" customWidth="1"/>
    <col min="2569" max="2569" width="15.85546875" customWidth="1"/>
    <col min="2570" max="2570" width="14.42578125" customWidth="1"/>
    <col min="2571" max="2571" width="16.5703125" customWidth="1"/>
    <col min="2572" max="2572" width="16.42578125" customWidth="1"/>
    <col min="2573" max="2573" width="20.7109375" customWidth="1"/>
    <col min="2574" max="2574" width="19.140625" customWidth="1"/>
    <col min="2578" max="2578" width="19" customWidth="1"/>
    <col min="2817" max="2817" width="7.42578125" customWidth="1"/>
    <col min="2818" max="2818" width="39.5703125" customWidth="1"/>
    <col min="2819" max="2819" width="16.42578125" customWidth="1"/>
    <col min="2820" max="2820" width="17" customWidth="1"/>
    <col min="2821" max="2821" width="15.42578125" customWidth="1"/>
    <col min="2822" max="2822" width="17.140625" customWidth="1"/>
    <col min="2823" max="2823" width="17.85546875" customWidth="1"/>
    <col min="2824" max="2824" width="18.5703125" customWidth="1"/>
    <col min="2825" max="2825" width="15.85546875" customWidth="1"/>
    <col min="2826" max="2826" width="14.42578125" customWidth="1"/>
    <col min="2827" max="2827" width="16.5703125" customWidth="1"/>
    <col min="2828" max="2828" width="16.42578125" customWidth="1"/>
    <col min="2829" max="2829" width="20.7109375" customWidth="1"/>
    <col min="2830" max="2830" width="19.140625" customWidth="1"/>
    <col min="2834" max="2834" width="19" customWidth="1"/>
    <col min="3073" max="3073" width="7.42578125" customWidth="1"/>
    <col min="3074" max="3074" width="39.5703125" customWidth="1"/>
    <col min="3075" max="3075" width="16.42578125" customWidth="1"/>
    <col min="3076" max="3076" width="17" customWidth="1"/>
    <col min="3077" max="3077" width="15.42578125" customWidth="1"/>
    <col min="3078" max="3078" width="17.140625" customWidth="1"/>
    <col min="3079" max="3079" width="17.85546875" customWidth="1"/>
    <col min="3080" max="3080" width="18.5703125" customWidth="1"/>
    <col min="3081" max="3081" width="15.85546875" customWidth="1"/>
    <col min="3082" max="3082" width="14.42578125" customWidth="1"/>
    <col min="3083" max="3083" width="16.5703125" customWidth="1"/>
    <col min="3084" max="3084" width="16.42578125" customWidth="1"/>
    <col min="3085" max="3085" width="20.7109375" customWidth="1"/>
    <col min="3086" max="3086" width="19.140625" customWidth="1"/>
    <col min="3090" max="3090" width="19" customWidth="1"/>
    <col min="3329" max="3329" width="7.42578125" customWidth="1"/>
    <col min="3330" max="3330" width="39.5703125" customWidth="1"/>
    <col min="3331" max="3331" width="16.42578125" customWidth="1"/>
    <col min="3332" max="3332" width="17" customWidth="1"/>
    <col min="3333" max="3333" width="15.42578125" customWidth="1"/>
    <col min="3334" max="3334" width="17.140625" customWidth="1"/>
    <col min="3335" max="3335" width="17.85546875" customWidth="1"/>
    <col min="3336" max="3336" width="18.5703125" customWidth="1"/>
    <col min="3337" max="3337" width="15.85546875" customWidth="1"/>
    <col min="3338" max="3338" width="14.42578125" customWidth="1"/>
    <col min="3339" max="3339" width="16.5703125" customWidth="1"/>
    <col min="3340" max="3340" width="16.42578125" customWidth="1"/>
    <col min="3341" max="3341" width="20.7109375" customWidth="1"/>
    <col min="3342" max="3342" width="19.140625" customWidth="1"/>
    <col min="3346" max="3346" width="19" customWidth="1"/>
    <col min="3585" max="3585" width="7.42578125" customWidth="1"/>
    <col min="3586" max="3586" width="39.5703125" customWidth="1"/>
    <col min="3587" max="3587" width="16.42578125" customWidth="1"/>
    <col min="3588" max="3588" width="17" customWidth="1"/>
    <col min="3589" max="3589" width="15.42578125" customWidth="1"/>
    <col min="3590" max="3590" width="17.140625" customWidth="1"/>
    <col min="3591" max="3591" width="17.85546875" customWidth="1"/>
    <col min="3592" max="3592" width="18.5703125" customWidth="1"/>
    <col min="3593" max="3593" width="15.85546875" customWidth="1"/>
    <col min="3594" max="3594" width="14.42578125" customWidth="1"/>
    <col min="3595" max="3595" width="16.5703125" customWidth="1"/>
    <col min="3596" max="3596" width="16.42578125" customWidth="1"/>
    <col min="3597" max="3597" width="20.7109375" customWidth="1"/>
    <col min="3598" max="3598" width="19.140625" customWidth="1"/>
    <col min="3602" max="3602" width="19" customWidth="1"/>
    <col min="3841" max="3841" width="7.42578125" customWidth="1"/>
    <col min="3842" max="3842" width="39.5703125" customWidth="1"/>
    <col min="3843" max="3843" width="16.42578125" customWidth="1"/>
    <col min="3844" max="3844" width="17" customWidth="1"/>
    <col min="3845" max="3845" width="15.42578125" customWidth="1"/>
    <col min="3846" max="3846" width="17.140625" customWidth="1"/>
    <col min="3847" max="3847" width="17.85546875" customWidth="1"/>
    <col min="3848" max="3848" width="18.5703125" customWidth="1"/>
    <col min="3849" max="3849" width="15.85546875" customWidth="1"/>
    <col min="3850" max="3850" width="14.42578125" customWidth="1"/>
    <col min="3851" max="3851" width="16.5703125" customWidth="1"/>
    <col min="3852" max="3852" width="16.42578125" customWidth="1"/>
    <col min="3853" max="3853" width="20.7109375" customWidth="1"/>
    <col min="3854" max="3854" width="19.140625" customWidth="1"/>
    <col min="3858" max="3858" width="19" customWidth="1"/>
    <col min="4097" max="4097" width="7.42578125" customWidth="1"/>
    <col min="4098" max="4098" width="39.5703125" customWidth="1"/>
    <col min="4099" max="4099" width="16.42578125" customWidth="1"/>
    <col min="4100" max="4100" width="17" customWidth="1"/>
    <col min="4101" max="4101" width="15.42578125" customWidth="1"/>
    <col min="4102" max="4102" width="17.140625" customWidth="1"/>
    <col min="4103" max="4103" width="17.85546875" customWidth="1"/>
    <col min="4104" max="4104" width="18.5703125" customWidth="1"/>
    <col min="4105" max="4105" width="15.85546875" customWidth="1"/>
    <col min="4106" max="4106" width="14.42578125" customWidth="1"/>
    <col min="4107" max="4107" width="16.5703125" customWidth="1"/>
    <col min="4108" max="4108" width="16.42578125" customWidth="1"/>
    <col min="4109" max="4109" width="20.7109375" customWidth="1"/>
    <col min="4110" max="4110" width="19.140625" customWidth="1"/>
    <col min="4114" max="4114" width="19" customWidth="1"/>
    <col min="4353" max="4353" width="7.42578125" customWidth="1"/>
    <col min="4354" max="4354" width="39.5703125" customWidth="1"/>
    <col min="4355" max="4355" width="16.42578125" customWidth="1"/>
    <col min="4356" max="4356" width="17" customWidth="1"/>
    <col min="4357" max="4357" width="15.42578125" customWidth="1"/>
    <col min="4358" max="4358" width="17.140625" customWidth="1"/>
    <col min="4359" max="4359" width="17.85546875" customWidth="1"/>
    <col min="4360" max="4360" width="18.5703125" customWidth="1"/>
    <col min="4361" max="4361" width="15.85546875" customWidth="1"/>
    <col min="4362" max="4362" width="14.42578125" customWidth="1"/>
    <col min="4363" max="4363" width="16.5703125" customWidth="1"/>
    <col min="4364" max="4364" width="16.42578125" customWidth="1"/>
    <col min="4365" max="4365" width="20.7109375" customWidth="1"/>
    <col min="4366" max="4366" width="19.140625" customWidth="1"/>
    <col min="4370" max="4370" width="19" customWidth="1"/>
    <col min="4609" max="4609" width="7.42578125" customWidth="1"/>
    <col min="4610" max="4610" width="39.5703125" customWidth="1"/>
    <col min="4611" max="4611" width="16.42578125" customWidth="1"/>
    <col min="4612" max="4612" width="17" customWidth="1"/>
    <col min="4613" max="4613" width="15.42578125" customWidth="1"/>
    <col min="4614" max="4614" width="17.140625" customWidth="1"/>
    <col min="4615" max="4615" width="17.85546875" customWidth="1"/>
    <col min="4616" max="4616" width="18.5703125" customWidth="1"/>
    <col min="4617" max="4617" width="15.85546875" customWidth="1"/>
    <col min="4618" max="4618" width="14.42578125" customWidth="1"/>
    <col min="4619" max="4619" width="16.5703125" customWidth="1"/>
    <col min="4620" max="4620" width="16.42578125" customWidth="1"/>
    <col min="4621" max="4621" width="20.7109375" customWidth="1"/>
    <col min="4622" max="4622" width="19.140625" customWidth="1"/>
    <col min="4626" max="4626" width="19" customWidth="1"/>
    <col min="4865" max="4865" width="7.42578125" customWidth="1"/>
    <col min="4866" max="4866" width="39.5703125" customWidth="1"/>
    <col min="4867" max="4867" width="16.42578125" customWidth="1"/>
    <col min="4868" max="4868" width="17" customWidth="1"/>
    <col min="4869" max="4869" width="15.42578125" customWidth="1"/>
    <col min="4870" max="4870" width="17.140625" customWidth="1"/>
    <col min="4871" max="4871" width="17.85546875" customWidth="1"/>
    <col min="4872" max="4872" width="18.5703125" customWidth="1"/>
    <col min="4873" max="4873" width="15.85546875" customWidth="1"/>
    <col min="4874" max="4874" width="14.42578125" customWidth="1"/>
    <col min="4875" max="4875" width="16.5703125" customWidth="1"/>
    <col min="4876" max="4876" width="16.42578125" customWidth="1"/>
    <col min="4877" max="4877" width="20.7109375" customWidth="1"/>
    <col min="4878" max="4878" width="19.140625" customWidth="1"/>
    <col min="4882" max="4882" width="19" customWidth="1"/>
    <col min="5121" max="5121" width="7.42578125" customWidth="1"/>
    <col min="5122" max="5122" width="39.5703125" customWidth="1"/>
    <col min="5123" max="5123" width="16.42578125" customWidth="1"/>
    <col min="5124" max="5124" width="17" customWidth="1"/>
    <col min="5125" max="5125" width="15.42578125" customWidth="1"/>
    <col min="5126" max="5126" width="17.140625" customWidth="1"/>
    <col min="5127" max="5127" width="17.85546875" customWidth="1"/>
    <col min="5128" max="5128" width="18.5703125" customWidth="1"/>
    <col min="5129" max="5129" width="15.85546875" customWidth="1"/>
    <col min="5130" max="5130" width="14.42578125" customWidth="1"/>
    <col min="5131" max="5131" width="16.5703125" customWidth="1"/>
    <col min="5132" max="5132" width="16.42578125" customWidth="1"/>
    <col min="5133" max="5133" width="20.7109375" customWidth="1"/>
    <col min="5134" max="5134" width="19.140625" customWidth="1"/>
    <col min="5138" max="5138" width="19" customWidth="1"/>
    <col min="5377" max="5377" width="7.42578125" customWidth="1"/>
    <col min="5378" max="5378" width="39.5703125" customWidth="1"/>
    <col min="5379" max="5379" width="16.42578125" customWidth="1"/>
    <col min="5380" max="5380" width="17" customWidth="1"/>
    <col min="5381" max="5381" width="15.42578125" customWidth="1"/>
    <col min="5382" max="5382" width="17.140625" customWidth="1"/>
    <col min="5383" max="5383" width="17.85546875" customWidth="1"/>
    <col min="5384" max="5384" width="18.5703125" customWidth="1"/>
    <col min="5385" max="5385" width="15.85546875" customWidth="1"/>
    <col min="5386" max="5386" width="14.42578125" customWidth="1"/>
    <col min="5387" max="5387" width="16.5703125" customWidth="1"/>
    <col min="5388" max="5388" width="16.42578125" customWidth="1"/>
    <col min="5389" max="5389" width="20.7109375" customWidth="1"/>
    <col min="5390" max="5390" width="19.140625" customWidth="1"/>
    <col min="5394" max="5394" width="19" customWidth="1"/>
    <col min="5633" max="5633" width="7.42578125" customWidth="1"/>
    <col min="5634" max="5634" width="39.5703125" customWidth="1"/>
    <col min="5635" max="5635" width="16.42578125" customWidth="1"/>
    <col min="5636" max="5636" width="17" customWidth="1"/>
    <col min="5637" max="5637" width="15.42578125" customWidth="1"/>
    <col min="5638" max="5638" width="17.140625" customWidth="1"/>
    <col min="5639" max="5639" width="17.85546875" customWidth="1"/>
    <col min="5640" max="5640" width="18.5703125" customWidth="1"/>
    <col min="5641" max="5641" width="15.85546875" customWidth="1"/>
    <col min="5642" max="5642" width="14.42578125" customWidth="1"/>
    <col min="5643" max="5643" width="16.5703125" customWidth="1"/>
    <col min="5644" max="5644" width="16.42578125" customWidth="1"/>
    <col min="5645" max="5645" width="20.7109375" customWidth="1"/>
    <col min="5646" max="5646" width="19.140625" customWidth="1"/>
    <col min="5650" max="5650" width="19" customWidth="1"/>
    <col min="5889" max="5889" width="7.42578125" customWidth="1"/>
    <col min="5890" max="5890" width="39.5703125" customWidth="1"/>
    <col min="5891" max="5891" width="16.42578125" customWidth="1"/>
    <col min="5892" max="5892" width="17" customWidth="1"/>
    <col min="5893" max="5893" width="15.42578125" customWidth="1"/>
    <col min="5894" max="5894" width="17.140625" customWidth="1"/>
    <col min="5895" max="5895" width="17.85546875" customWidth="1"/>
    <col min="5896" max="5896" width="18.5703125" customWidth="1"/>
    <col min="5897" max="5897" width="15.85546875" customWidth="1"/>
    <col min="5898" max="5898" width="14.42578125" customWidth="1"/>
    <col min="5899" max="5899" width="16.5703125" customWidth="1"/>
    <col min="5900" max="5900" width="16.42578125" customWidth="1"/>
    <col min="5901" max="5901" width="20.7109375" customWidth="1"/>
    <col min="5902" max="5902" width="19.140625" customWidth="1"/>
    <col min="5906" max="5906" width="19" customWidth="1"/>
    <col min="6145" max="6145" width="7.42578125" customWidth="1"/>
    <col min="6146" max="6146" width="39.5703125" customWidth="1"/>
    <col min="6147" max="6147" width="16.42578125" customWidth="1"/>
    <col min="6148" max="6148" width="17" customWidth="1"/>
    <col min="6149" max="6149" width="15.42578125" customWidth="1"/>
    <col min="6150" max="6150" width="17.140625" customWidth="1"/>
    <col min="6151" max="6151" width="17.85546875" customWidth="1"/>
    <col min="6152" max="6152" width="18.5703125" customWidth="1"/>
    <col min="6153" max="6153" width="15.85546875" customWidth="1"/>
    <col min="6154" max="6154" width="14.42578125" customWidth="1"/>
    <col min="6155" max="6155" width="16.5703125" customWidth="1"/>
    <col min="6156" max="6156" width="16.42578125" customWidth="1"/>
    <col min="6157" max="6157" width="20.7109375" customWidth="1"/>
    <col min="6158" max="6158" width="19.140625" customWidth="1"/>
    <col min="6162" max="6162" width="19" customWidth="1"/>
    <col min="6401" max="6401" width="7.42578125" customWidth="1"/>
    <col min="6402" max="6402" width="39.5703125" customWidth="1"/>
    <col min="6403" max="6403" width="16.42578125" customWidth="1"/>
    <col min="6404" max="6404" width="17" customWidth="1"/>
    <col min="6405" max="6405" width="15.42578125" customWidth="1"/>
    <col min="6406" max="6406" width="17.140625" customWidth="1"/>
    <col min="6407" max="6407" width="17.85546875" customWidth="1"/>
    <col min="6408" max="6408" width="18.5703125" customWidth="1"/>
    <col min="6409" max="6409" width="15.85546875" customWidth="1"/>
    <col min="6410" max="6410" width="14.42578125" customWidth="1"/>
    <col min="6411" max="6411" width="16.5703125" customWidth="1"/>
    <col min="6412" max="6412" width="16.42578125" customWidth="1"/>
    <col min="6413" max="6413" width="20.7109375" customWidth="1"/>
    <col min="6414" max="6414" width="19.140625" customWidth="1"/>
    <col min="6418" max="6418" width="19" customWidth="1"/>
    <col min="6657" max="6657" width="7.42578125" customWidth="1"/>
    <col min="6658" max="6658" width="39.5703125" customWidth="1"/>
    <col min="6659" max="6659" width="16.42578125" customWidth="1"/>
    <col min="6660" max="6660" width="17" customWidth="1"/>
    <col min="6661" max="6661" width="15.42578125" customWidth="1"/>
    <col min="6662" max="6662" width="17.140625" customWidth="1"/>
    <col min="6663" max="6663" width="17.85546875" customWidth="1"/>
    <col min="6664" max="6664" width="18.5703125" customWidth="1"/>
    <col min="6665" max="6665" width="15.85546875" customWidth="1"/>
    <col min="6666" max="6666" width="14.42578125" customWidth="1"/>
    <col min="6667" max="6667" width="16.5703125" customWidth="1"/>
    <col min="6668" max="6668" width="16.42578125" customWidth="1"/>
    <col min="6669" max="6669" width="20.7109375" customWidth="1"/>
    <col min="6670" max="6670" width="19.140625" customWidth="1"/>
    <col min="6674" max="6674" width="19" customWidth="1"/>
    <col min="6913" max="6913" width="7.42578125" customWidth="1"/>
    <col min="6914" max="6914" width="39.5703125" customWidth="1"/>
    <col min="6915" max="6915" width="16.42578125" customWidth="1"/>
    <col min="6916" max="6916" width="17" customWidth="1"/>
    <col min="6917" max="6917" width="15.42578125" customWidth="1"/>
    <col min="6918" max="6918" width="17.140625" customWidth="1"/>
    <col min="6919" max="6919" width="17.85546875" customWidth="1"/>
    <col min="6920" max="6920" width="18.5703125" customWidth="1"/>
    <col min="6921" max="6921" width="15.85546875" customWidth="1"/>
    <col min="6922" max="6922" width="14.42578125" customWidth="1"/>
    <col min="6923" max="6923" width="16.5703125" customWidth="1"/>
    <col min="6924" max="6924" width="16.42578125" customWidth="1"/>
    <col min="6925" max="6925" width="20.7109375" customWidth="1"/>
    <col min="6926" max="6926" width="19.140625" customWidth="1"/>
    <col min="6930" max="6930" width="19" customWidth="1"/>
    <col min="7169" max="7169" width="7.42578125" customWidth="1"/>
    <col min="7170" max="7170" width="39.5703125" customWidth="1"/>
    <col min="7171" max="7171" width="16.42578125" customWidth="1"/>
    <col min="7172" max="7172" width="17" customWidth="1"/>
    <col min="7173" max="7173" width="15.42578125" customWidth="1"/>
    <col min="7174" max="7174" width="17.140625" customWidth="1"/>
    <col min="7175" max="7175" width="17.85546875" customWidth="1"/>
    <col min="7176" max="7176" width="18.5703125" customWidth="1"/>
    <col min="7177" max="7177" width="15.85546875" customWidth="1"/>
    <col min="7178" max="7178" width="14.42578125" customWidth="1"/>
    <col min="7179" max="7179" width="16.5703125" customWidth="1"/>
    <col min="7180" max="7180" width="16.42578125" customWidth="1"/>
    <col min="7181" max="7181" width="20.7109375" customWidth="1"/>
    <col min="7182" max="7182" width="19.140625" customWidth="1"/>
    <col min="7186" max="7186" width="19" customWidth="1"/>
    <col min="7425" max="7425" width="7.42578125" customWidth="1"/>
    <col min="7426" max="7426" width="39.5703125" customWidth="1"/>
    <col min="7427" max="7427" width="16.42578125" customWidth="1"/>
    <col min="7428" max="7428" width="17" customWidth="1"/>
    <col min="7429" max="7429" width="15.42578125" customWidth="1"/>
    <col min="7430" max="7430" width="17.140625" customWidth="1"/>
    <col min="7431" max="7431" width="17.85546875" customWidth="1"/>
    <col min="7432" max="7432" width="18.5703125" customWidth="1"/>
    <col min="7433" max="7433" width="15.85546875" customWidth="1"/>
    <col min="7434" max="7434" width="14.42578125" customWidth="1"/>
    <col min="7435" max="7435" width="16.5703125" customWidth="1"/>
    <col min="7436" max="7436" width="16.42578125" customWidth="1"/>
    <col min="7437" max="7437" width="20.7109375" customWidth="1"/>
    <col min="7438" max="7438" width="19.140625" customWidth="1"/>
    <col min="7442" max="7442" width="19" customWidth="1"/>
    <col min="7681" max="7681" width="7.42578125" customWidth="1"/>
    <col min="7682" max="7682" width="39.5703125" customWidth="1"/>
    <col min="7683" max="7683" width="16.42578125" customWidth="1"/>
    <col min="7684" max="7684" width="17" customWidth="1"/>
    <col min="7685" max="7685" width="15.42578125" customWidth="1"/>
    <col min="7686" max="7686" width="17.140625" customWidth="1"/>
    <col min="7687" max="7687" width="17.85546875" customWidth="1"/>
    <col min="7688" max="7688" width="18.5703125" customWidth="1"/>
    <col min="7689" max="7689" width="15.85546875" customWidth="1"/>
    <col min="7690" max="7690" width="14.42578125" customWidth="1"/>
    <col min="7691" max="7691" width="16.5703125" customWidth="1"/>
    <col min="7692" max="7692" width="16.42578125" customWidth="1"/>
    <col min="7693" max="7693" width="20.7109375" customWidth="1"/>
    <col min="7694" max="7694" width="19.140625" customWidth="1"/>
    <col min="7698" max="7698" width="19" customWidth="1"/>
    <col min="7937" max="7937" width="7.42578125" customWidth="1"/>
    <col min="7938" max="7938" width="39.5703125" customWidth="1"/>
    <col min="7939" max="7939" width="16.42578125" customWidth="1"/>
    <col min="7940" max="7940" width="17" customWidth="1"/>
    <col min="7941" max="7941" width="15.42578125" customWidth="1"/>
    <col min="7942" max="7942" width="17.140625" customWidth="1"/>
    <col min="7943" max="7943" width="17.85546875" customWidth="1"/>
    <col min="7944" max="7944" width="18.5703125" customWidth="1"/>
    <col min="7945" max="7945" width="15.85546875" customWidth="1"/>
    <col min="7946" max="7946" width="14.42578125" customWidth="1"/>
    <col min="7947" max="7947" width="16.5703125" customWidth="1"/>
    <col min="7948" max="7948" width="16.42578125" customWidth="1"/>
    <col min="7949" max="7949" width="20.7109375" customWidth="1"/>
    <col min="7950" max="7950" width="19.140625" customWidth="1"/>
    <col min="7954" max="7954" width="19" customWidth="1"/>
    <col min="8193" max="8193" width="7.42578125" customWidth="1"/>
    <col min="8194" max="8194" width="39.5703125" customWidth="1"/>
    <col min="8195" max="8195" width="16.42578125" customWidth="1"/>
    <col min="8196" max="8196" width="17" customWidth="1"/>
    <col min="8197" max="8197" width="15.42578125" customWidth="1"/>
    <col min="8198" max="8198" width="17.140625" customWidth="1"/>
    <col min="8199" max="8199" width="17.85546875" customWidth="1"/>
    <col min="8200" max="8200" width="18.5703125" customWidth="1"/>
    <col min="8201" max="8201" width="15.85546875" customWidth="1"/>
    <col min="8202" max="8202" width="14.42578125" customWidth="1"/>
    <col min="8203" max="8203" width="16.5703125" customWidth="1"/>
    <col min="8204" max="8204" width="16.42578125" customWidth="1"/>
    <col min="8205" max="8205" width="20.7109375" customWidth="1"/>
    <col min="8206" max="8206" width="19.140625" customWidth="1"/>
    <col min="8210" max="8210" width="19" customWidth="1"/>
    <col min="8449" max="8449" width="7.42578125" customWidth="1"/>
    <col min="8450" max="8450" width="39.5703125" customWidth="1"/>
    <col min="8451" max="8451" width="16.42578125" customWidth="1"/>
    <col min="8452" max="8452" width="17" customWidth="1"/>
    <col min="8453" max="8453" width="15.42578125" customWidth="1"/>
    <col min="8454" max="8454" width="17.140625" customWidth="1"/>
    <col min="8455" max="8455" width="17.85546875" customWidth="1"/>
    <col min="8456" max="8456" width="18.5703125" customWidth="1"/>
    <col min="8457" max="8457" width="15.85546875" customWidth="1"/>
    <col min="8458" max="8458" width="14.42578125" customWidth="1"/>
    <col min="8459" max="8459" width="16.5703125" customWidth="1"/>
    <col min="8460" max="8460" width="16.42578125" customWidth="1"/>
    <col min="8461" max="8461" width="20.7109375" customWidth="1"/>
    <col min="8462" max="8462" width="19.140625" customWidth="1"/>
    <col min="8466" max="8466" width="19" customWidth="1"/>
    <col min="8705" max="8705" width="7.42578125" customWidth="1"/>
    <col min="8706" max="8706" width="39.5703125" customWidth="1"/>
    <col min="8707" max="8707" width="16.42578125" customWidth="1"/>
    <col min="8708" max="8708" width="17" customWidth="1"/>
    <col min="8709" max="8709" width="15.42578125" customWidth="1"/>
    <col min="8710" max="8710" width="17.140625" customWidth="1"/>
    <col min="8711" max="8711" width="17.85546875" customWidth="1"/>
    <col min="8712" max="8712" width="18.5703125" customWidth="1"/>
    <col min="8713" max="8713" width="15.85546875" customWidth="1"/>
    <col min="8714" max="8714" width="14.42578125" customWidth="1"/>
    <col min="8715" max="8715" width="16.5703125" customWidth="1"/>
    <col min="8716" max="8716" width="16.42578125" customWidth="1"/>
    <col min="8717" max="8717" width="20.7109375" customWidth="1"/>
    <col min="8718" max="8718" width="19.140625" customWidth="1"/>
    <col min="8722" max="8722" width="19" customWidth="1"/>
    <col min="8961" max="8961" width="7.42578125" customWidth="1"/>
    <col min="8962" max="8962" width="39.5703125" customWidth="1"/>
    <col min="8963" max="8963" width="16.42578125" customWidth="1"/>
    <col min="8964" max="8964" width="17" customWidth="1"/>
    <col min="8965" max="8965" width="15.42578125" customWidth="1"/>
    <col min="8966" max="8966" width="17.140625" customWidth="1"/>
    <col min="8967" max="8967" width="17.85546875" customWidth="1"/>
    <col min="8968" max="8968" width="18.5703125" customWidth="1"/>
    <col min="8969" max="8969" width="15.85546875" customWidth="1"/>
    <col min="8970" max="8970" width="14.42578125" customWidth="1"/>
    <col min="8971" max="8971" width="16.5703125" customWidth="1"/>
    <col min="8972" max="8972" width="16.42578125" customWidth="1"/>
    <col min="8973" max="8973" width="20.7109375" customWidth="1"/>
    <col min="8974" max="8974" width="19.140625" customWidth="1"/>
    <col min="8978" max="8978" width="19" customWidth="1"/>
    <col min="9217" max="9217" width="7.42578125" customWidth="1"/>
    <col min="9218" max="9218" width="39.5703125" customWidth="1"/>
    <col min="9219" max="9219" width="16.42578125" customWidth="1"/>
    <col min="9220" max="9220" width="17" customWidth="1"/>
    <col min="9221" max="9221" width="15.42578125" customWidth="1"/>
    <col min="9222" max="9222" width="17.140625" customWidth="1"/>
    <col min="9223" max="9223" width="17.85546875" customWidth="1"/>
    <col min="9224" max="9224" width="18.5703125" customWidth="1"/>
    <col min="9225" max="9225" width="15.85546875" customWidth="1"/>
    <col min="9226" max="9226" width="14.42578125" customWidth="1"/>
    <col min="9227" max="9227" width="16.5703125" customWidth="1"/>
    <col min="9228" max="9228" width="16.42578125" customWidth="1"/>
    <col min="9229" max="9229" width="20.7109375" customWidth="1"/>
    <col min="9230" max="9230" width="19.140625" customWidth="1"/>
    <col min="9234" max="9234" width="19" customWidth="1"/>
    <col min="9473" max="9473" width="7.42578125" customWidth="1"/>
    <col min="9474" max="9474" width="39.5703125" customWidth="1"/>
    <col min="9475" max="9475" width="16.42578125" customWidth="1"/>
    <col min="9476" max="9476" width="17" customWidth="1"/>
    <col min="9477" max="9477" width="15.42578125" customWidth="1"/>
    <col min="9478" max="9478" width="17.140625" customWidth="1"/>
    <col min="9479" max="9479" width="17.85546875" customWidth="1"/>
    <col min="9480" max="9480" width="18.5703125" customWidth="1"/>
    <col min="9481" max="9481" width="15.85546875" customWidth="1"/>
    <col min="9482" max="9482" width="14.42578125" customWidth="1"/>
    <col min="9483" max="9483" width="16.5703125" customWidth="1"/>
    <col min="9484" max="9484" width="16.42578125" customWidth="1"/>
    <col min="9485" max="9485" width="20.7109375" customWidth="1"/>
    <col min="9486" max="9486" width="19.140625" customWidth="1"/>
    <col min="9490" max="9490" width="19" customWidth="1"/>
    <col min="9729" max="9729" width="7.42578125" customWidth="1"/>
    <col min="9730" max="9730" width="39.5703125" customWidth="1"/>
    <col min="9731" max="9731" width="16.42578125" customWidth="1"/>
    <col min="9732" max="9732" width="17" customWidth="1"/>
    <col min="9733" max="9733" width="15.42578125" customWidth="1"/>
    <col min="9734" max="9734" width="17.140625" customWidth="1"/>
    <col min="9735" max="9735" width="17.85546875" customWidth="1"/>
    <col min="9736" max="9736" width="18.5703125" customWidth="1"/>
    <col min="9737" max="9737" width="15.85546875" customWidth="1"/>
    <col min="9738" max="9738" width="14.42578125" customWidth="1"/>
    <col min="9739" max="9739" width="16.5703125" customWidth="1"/>
    <col min="9740" max="9740" width="16.42578125" customWidth="1"/>
    <col min="9741" max="9741" width="20.7109375" customWidth="1"/>
    <col min="9742" max="9742" width="19.140625" customWidth="1"/>
    <col min="9746" max="9746" width="19" customWidth="1"/>
    <col min="9985" max="9985" width="7.42578125" customWidth="1"/>
    <col min="9986" max="9986" width="39.5703125" customWidth="1"/>
    <col min="9987" max="9987" width="16.42578125" customWidth="1"/>
    <col min="9988" max="9988" width="17" customWidth="1"/>
    <col min="9989" max="9989" width="15.42578125" customWidth="1"/>
    <col min="9990" max="9990" width="17.140625" customWidth="1"/>
    <col min="9991" max="9991" width="17.85546875" customWidth="1"/>
    <col min="9992" max="9992" width="18.5703125" customWidth="1"/>
    <col min="9993" max="9993" width="15.85546875" customWidth="1"/>
    <col min="9994" max="9994" width="14.42578125" customWidth="1"/>
    <col min="9995" max="9995" width="16.5703125" customWidth="1"/>
    <col min="9996" max="9996" width="16.42578125" customWidth="1"/>
    <col min="9997" max="9997" width="20.7109375" customWidth="1"/>
    <col min="9998" max="9998" width="19.140625" customWidth="1"/>
    <col min="10002" max="10002" width="19" customWidth="1"/>
    <col min="10241" max="10241" width="7.42578125" customWidth="1"/>
    <col min="10242" max="10242" width="39.5703125" customWidth="1"/>
    <col min="10243" max="10243" width="16.42578125" customWidth="1"/>
    <col min="10244" max="10244" width="17" customWidth="1"/>
    <col min="10245" max="10245" width="15.42578125" customWidth="1"/>
    <col min="10246" max="10246" width="17.140625" customWidth="1"/>
    <col min="10247" max="10247" width="17.85546875" customWidth="1"/>
    <col min="10248" max="10248" width="18.5703125" customWidth="1"/>
    <col min="10249" max="10249" width="15.85546875" customWidth="1"/>
    <col min="10250" max="10250" width="14.42578125" customWidth="1"/>
    <col min="10251" max="10251" width="16.5703125" customWidth="1"/>
    <col min="10252" max="10252" width="16.42578125" customWidth="1"/>
    <col min="10253" max="10253" width="20.7109375" customWidth="1"/>
    <col min="10254" max="10254" width="19.140625" customWidth="1"/>
    <col min="10258" max="10258" width="19" customWidth="1"/>
    <col min="10497" max="10497" width="7.42578125" customWidth="1"/>
    <col min="10498" max="10498" width="39.5703125" customWidth="1"/>
    <col min="10499" max="10499" width="16.42578125" customWidth="1"/>
    <col min="10500" max="10500" width="17" customWidth="1"/>
    <col min="10501" max="10501" width="15.42578125" customWidth="1"/>
    <col min="10502" max="10502" width="17.140625" customWidth="1"/>
    <col min="10503" max="10503" width="17.85546875" customWidth="1"/>
    <col min="10504" max="10504" width="18.5703125" customWidth="1"/>
    <col min="10505" max="10505" width="15.85546875" customWidth="1"/>
    <col min="10506" max="10506" width="14.42578125" customWidth="1"/>
    <col min="10507" max="10507" width="16.5703125" customWidth="1"/>
    <col min="10508" max="10508" width="16.42578125" customWidth="1"/>
    <col min="10509" max="10509" width="20.7109375" customWidth="1"/>
    <col min="10510" max="10510" width="19.140625" customWidth="1"/>
    <col min="10514" max="10514" width="19" customWidth="1"/>
    <col min="10753" max="10753" width="7.42578125" customWidth="1"/>
    <col min="10754" max="10754" width="39.5703125" customWidth="1"/>
    <col min="10755" max="10755" width="16.42578125" customWidth="1"/>
    <col min="10756" max="10756" width="17" customWidth="1"/>
    <col min="10757" max="10757" width="15.42578125" customWidth="1"/>
    <col min="10758" max="10758" width="17.140625" customWidth="1"/>
    <col min="10759" max="10759" width="17.85546875" customWidth="1"/>
    <col min="10760" max="10760" width="18.5703125" customWidth="1"/>
    <col min="10761" max="10761" width="15.85546875" customWidth="1"/>
    <col min="10762" max="10762" width="14.42578125" customWidth="1"/>
    <col min="10763" max="10763" width="16.5703125" customWidth="1"/>
    <col min="10764" max="10764" width="16.42578125" customWidth="1"/>
    <col min="10765" max="10765" width="20.7109375" customWidth="1"/>
    <col min="10766" max="10766" width="19.140625" customWidth="1"/>
    <col min="10770" max="10770" width="19" customWidth="1"/>
    <col min="11009" max="11009" width="7.42578125" customWidth="1"/>
    <col min="11010" max="11010" width="39.5703125" customWidth="1"/>
    <col min="11011" max="11011" width="16.42578125" customWidth="1"/>
    <col min="11012" max="11012" width="17" customWidth="1"/>
    <col min="11013" max="11013" width="15.42578125" customWidth="1"/>
    <col min="11014" max="11014" width="17.140625" customWidth="1"/>
    <col min="11015" max="11015" width="17.85546875" customWidth="1"/>
    <col min="11016" max="11016" width="18.5703125" customWidth="1"/>
    <col min="11017" max="11017" width="15.85546875" customWidth="1"/>
    <col min="11018" max="11018" width="14.42578125" customWidth="1"/>
    <col min="11019" max="11019" width="16.5703125" customWidth="1"/>
    <col min="11020" max="11020" width="16.42578125" customWidth="1"/>
    <col min="11021" max="11021" width="20.7109375" customWidth="1"/>
    <col min="11022" max="11022" width="19.140625" customWidth="1"/>
    <col min="11026" max="11026" width="19" customWidth="1"/>
    <col min="11265" max="11265" width="7.42578125" customWidth="1"/>
    <col min="11266" max="11266" width="39.5703125" customWidth="1"/>
    <col min="11267" max="11267" width="16.42578125" customWidth="1"/>
    <col min="11268" max="11268" width="17" customWidth="1"/>
    <col min="11269" max="11269" width="15.42578125" customWidth="1"/>
    <col min="11270" max="11270" width="17.140625" customWidth="1"/>
    <col min="11271" max="11271" width="17.85546875" customWidth="1"/>
    <col min="11272" max="11272" width="18.5703125" customWidth="1"/>
    <col min="11273" max="11273" width="15.85546875" customWidth="1"/>
    <col min="11274" max="11274" width="14.42578125" customWidth="1"/>
    <col min="11275" max="11275" width="16.5703125" customWidth="1"/>
    <col min="11276" max="11276" width="16.42578125" customWidth="1"/>
    <col min="11277" max="11277" width="20.7109375" customWidth="1"/>
    <col min="11278" max="11278" width="19.140625" customWidth="1"/>
    <col min="11282" max="11282" width="19" customWidth="1"/>
    <col min="11521" max="11521" width="7.42578125" customWidth="1"/>
    <col min="11522" max="11522" width="39.5703125" customWidth="1"/>
    <col min="11523" max="11523" width="16.42578125" customWidth="1"/>
    <col min="11524" max="11524" width="17" customWidth="1"/>
    <col min="11525" max="11525" width="15.42578125" customWidth="1"/>
    <col min="11526" max="11526" width="17.140625" customWidth="1"/>
    <col min="11527" max="11527" width="17.85546875" customWidth="1"/>
    <col min="11528" max="11528" width="18.5703125" customWidth="1"/>
    <col min="11529" max="11529" width="15.85546875" customWidth="1"/>
    <col min="11530" max="11530" width="14.42578125" customWidth="1"/>
    <col min="11531" max="11531" width="16.5703125" customWidth="1"/>
    <col min="11532" max="11532" width="16.42578125" customWidth="1"/>
    <col min="11533" max="11533" width="20.7109375" customWidth="1"/>
    <col min="11534" max="11534" width="19.140625" customWidth="1"/>
    <col min="11538" max="11538" width="19" customWidth="1"/>
    <col min="11777" max="11777" width="7.42578125" customWidth="1"/>
    <col min="11778" max="11778" width="39.5703125" customWidth="1"/>
    <col min="11779" max="11779" width="16.42578125" customWidth="1"/>
    <col min="11780" max="11780" width="17" customWidth="1"/>
    <col min="11781" max="11781" width="15.42578125" customWidth="1"/>
    <col min="11782" max="11782" width="17.140625" customWidth="1"/>
    <col min="11783" max="11783" width="17.85546875" customWidth="1"/>
    <col min="11784" max="11784" width="18.5703125" customWidth="1"/>
    <col min="11785" max="11785" width="15.85546875" customWidth="1"/>
    <col min="11786" max="11786" width="14.42578125" customWidth="1"/>
    <col min="11787" max="11787" width="16.5703125" customWidth="1"/>
    <col min="11788" max="11788" width="16.42578125" customWidth="1"/>
    <col min="11789" max="11789" width="20.7109375" customWidth="1"/>
    <col min="11790" max="11790" width="19.140625" customWidth="1"/>
    <col min="11794" max="11794" width="19" customWidth="1"/>
    <col min="12033" max="12033" width="7.42578125" customWidth="1"/>
    <col min="12034" max="12034" width="39.5703125" customWidth="1"/>
    <col min="12035" max="12035" width="16.42578125" customWidth="1"/>
    <col min="12036" max="12036" width="17" customWidth="1"/>
    <col min="12037" max="12037" width="15.42578125" customWidth="1"/>
    <col min="12038" max="12038" width="17.140625" customWidth="1"/>
    <col min="12039" max="12039" width="17.85546875" customWidth="1"/>
    <col min="12040" max="12040" width="18.5703125" customWidth="1"/>
    <col min="12041" max="12041" width="15.85546875" customWidth="1"/>
    <col min="12042" max="12042" width="14.42578125" customWidth="1"/>
    <col min="12043" max="12043" width="16.5703125" customWidth="1"/>
    <col min="12044" max="12044" width="16.42578125" customWidth="1"/>
    <col min="12045" max="12045" width="20.7109375" customWidth="1"/>
    <col min="12046" max="12046" width="19.140625" customWidth="1"/>
    <col min="12050" max="12050" width="19" customWidth="1"/>
    <col min="12289" max="12289" width="7.42578125" customWidth="1"/>
    <col min="12290" max="12290" width="39.5703125" customWidth="1"/>
    <col min="12291" max="12291" width="16.42578125" customWidth="1"/>
    <col min="12292" max="12292" width="17" customWidth="1"/>
    <col min="12293" max="12293" width="15.42578125" customWidth="1"/>
    <col min="12294" max="12294" width="17.140625" customWidth="1"/>
    <col min="12295" max="12295" width="17.85546875" customWidth="1"/>
    <col min="12296" max="12296" width="18.5703125" customWidth="1"/>
    <col min="12297" max="12297" width="15.85546875" customWidth="1"/>
    <col min="12298" max="12298" width="14.42578125" customWidth="1"/>
    <col min="12299" max="12299" width="16.5703125" customWidth="1"/>
    <col min="12300" max="12300" width="16.42578125" customWidth="1"/>
    <col min="12301" max="12301" width="20.7109375" customWidth="1"/>
    <col min="12302" max="12302" width="19.140625" customWidth="1"/>
    <col min="12306" max="12306" width="19" customWidth="1"/>
    <col min="12545" max="12545" width="7.42578125" customWidth="1"/>
    <col min="12546" max="12546" width="39.5703125" customWidth="1"/>
    <col min="12547" max="12547" width="16.42578125" customWidth="1"/>
    <col min="12548" max="12548" width="17" customWidth="1"/>
    <col min="12549" max="12549" width="15.42578125" customWidth="1"/>
    <col min="12550" max="12550" width="17.140625" customWidth="1"/>
    <col min="12551" max="12551" width="17.85546875" customWidth="1"/>
    <col min="12552" max="12552" width="18.5703125" customWidth="1"/>
    <col min="12553" max="12553" width="15.85546875" customWidth="1"/>
    <col min="12554" max="12554" width="14.42578125" customWidth="1"/>
    <col min="12555" max="12555" width="16.5703125" customWidth="1"/>
    <col min="12556" max="12556" width="16.42578125" customWidth="1"/>
    <col min="12557" max="12557" width="20.7109375" customWidth="1"/>
    <col min="12558" max="12558" width="19.140625" customWidth="1"/>
    <col min="12562" max="12562" width="19" customWidth="1"/>
    <col min="12801" max="12801" width="7.42578125" customWidth="1"/>
    <col min="12802" max="12802" width="39.5703125" customWidth="1"/>
    <col min="12803" max="12803" width="16.42578125" customWidth="1"/>
    <col min="12804" max="12804" width="17" customWidth="1"/>
    <col min="12805" max="12805" width="15.42578125" customWidth="1"/>
    <col min="12806" max="12806" width="17.140625" customWidth="1"/>
    <col min="12807" max="12807" width="17.85546875" customWidth="1"/>
    <col min="12808" max="12808" width="18.5703125" customWidth="1"/>
    <col min="12809" max="12809" width="15.85546875" customWidth="1"/>
    <col min="12810" max="12810" width="14.42578125" customWidth="1"/>
    <col min="12811" max="12811" width="16.5703125" customWidth="1"/>
    <col min="12812" max="12812" width="16.42578125" customWidth="1"/>
    <col min="12813" max="12813" width="20.7109375" customWidth="1"/>
    <col min="12814" max="12814" width="19.140625" customWidth="1"/>
    <col min="12818" max="12818" width="19" customWidth="1"/>
    <col min="13057" max="13057" width="7.42578125" customWidth="1"/>
    <col min="13058" max="13058" width="39.5703125" customWidth="1"/>
    <col min="13059" max="13059" width="16.42578125" customWidth="1"/>
    <col min="13060" max="13060" width="17" customWidth="1"/>
    <col min="13061" max="13061" width="15.42578125" customWidth="1"/>
    <col min="13062" max="13062" width="17.140625" customWidth="1"/>
    <col min="13063" max="13063" width="17.85546875" customWidth="1"/>
    <col min="13064" max="13064" width="18.5703125" customWidth="1"/>
    <col min="13065" max="13065" width="15.85546875" customWidth="1"/>
    <col min="13066" max="13066" width="14.42578125" customWidth="1"/>
    <col min="13067" max="13067" width="16.5703125" customWidth="1"/>
    <col min="13068" max="13068" width="16.42578125" customWidth="1"/>
    <col min="13069" max="13069" width="20.7109375" customWidth="1"/>
    <col min="13070" max="13070" width="19.140625" customWidth="1"/>
    <col min="13074" max="13074" width="19" customWidth="1"/>
    <col min="13313" max="13313" width="7.42578125" customWidth="1"/>
    <col min="13314" max="13314" width="39.5703125" customWidth="1"/>
    <col min="13315" max="13315" width="16.42578125" customWidth="1"/>
    <col min="13316" max="13316" width="17" customWidth="1"/>
    <col min="13317" max="13317" width="15.42578125" customWidth="1"/>
    <col min="13318" max="13318" width="17.140625" customWidth="1"/>
    <col min="13319" max="13319" width="17.85546875" customWidth="1"/>
    <col min="13320" max="13320" width="18.5703125" customWidth="1"/>
    <col min="13321" max="13321" width="15.85546875" customWidth="1"/>
    <col min="13322" max="13322" width="14.42578125" customWidth="1"/>
    <col min="13323" max="13323" width="16.5703125" customWidth="1"/>
    <col min="13324" max="13324" width="16.42578125" customWidth="1"/>
    <col min="13325" max="13325" width="20.7109375" customWidth="1"/>
    <col min="13326" max="13326" width="19.140625" customWidth="1"/>
    <col min="13330" max="13330" width="19" customWidth="1"/>
    <col min="13569" max="13569" width="7.42578125" customWidth="1"/>
    <col min="13570" max="13570" width="39.5703125" customWidth="1"/>
    <col min="13571" max="13571" width="16.42578125" customWidth="1"/>
    <col min="13572" max="13572" width="17" customWidth="1"/>
    <col min="13573" max="13573" width="15.42578125" customWidth="1"/>
    <col min="13574" max="13574" width="17.140625" customWidth="1"/>
    <col min="13575" max="13575" width="17.85546875" customWidth="1"/>
    <col min="13576" max="13576" width="18.5703125" customWidth="1"/>
    <col min="13577" max="13577" width="15.85546875" customWidth="1"/>
    <col min="13578" max="13578" width="14.42578125" customWidth="1"/>
    <col min="13579" max="13579" width="16.5703125" customWidth="1"/>
    <col min="13580" max="13580" width="16.42578125" customWidth="1"/>
    <col min="13581" max="13581" width="20.7109375" customWidth="1"/>
    <col min="13582" max="13582" width="19.140625" customWidth="1"/>
    <col min="13586" max="13586" width="19" customWidth="1"/>
    <col min="13825" max="13825" width="7.42578125" customWidth="1"/>
    <col min="13826" max="13826" width="39.5703125" customWidth="1"/>
    <col min="13827" max="13827" width="16.42578125" customWidth="1"/>
    <col min="13828" max="13828" width="17" customWidth="1"/>
    <col min="13829" max="13829" width="15.42578125" customWidth="1"/>
    <col min="13830" max="13830" width="17.140625" customWidth="1"/>
    <col min="13831" max="13831" width="17.85546875" customWidth="1"/>
    <col min="13832" max="13832" width="18.5703125" customWidth="1"/>
    <col min="13833" max="13833" width="15.85546875" customWidth="1"/>
    <col min="13834" max="13834" width="14.42578125" customWidth="1"/>
    <col min="13835" max="13835" width="16.5703125" customWidth="1"/>
    <col min="13836" max="13836" width="16.42578125" customWidth="1"/>
    <col min="13837" max="13837" width="20.7109375" customWidth="1"/>
    <col min="13838" max="13838" width="19.140625" customWidth="1"/>
    <col min="13842" max="13842" width="19" customWidth="1"/>
    <col min="14081" max="14081" width="7.42578125" customWidth="1"/>
    <col min="14082" max="14082" width="39.5703125" customWidth="1"/>
    <col min="14083" max="14083" width="16.42578125" customWidth="1"/>
    <col min="14084" max="14084" width="17" customWidth="1"/>
    <col min="14085" max="14085" width="15.42578125" customWidth="1"/>
    <col min="14086" max="14086" width="17.140625" customWidth="1"/>
    <col min="14087" max="14087" width="17.85546875" customWidth="1"/>
    <col min="14088" max="14088" width="18.5703125" customWidth="1"/>
    <col min="14089" max="14089" width="15.85546875" customWidth="1"/>
    <col min="14090" max="14090" width="14.42578125" customWidth="1"/>
    <col min="14091" max="14091" width="16.5703125" customWidth="1"/>
    <col min="14092" max="14092" width="16.42578125" customWidth="1"/>
    <col min="14093" max="14093" width="20.7109375" customWidth="1"/>
    <col min="14094" max="14094" width="19.140625" customWidth="1"/>
    <col min="14098" max="14098" width="19" customWidth="1"/>
    <col min="14337" max="14337" width="7.42578125" customWidth="1"/>
    <col min="14338" max="14338" width="39.5703125" customWidth="1"/>
    <col min="14339" max="14339" width="16.42578125" customWidth="1"/>
    <col min="14340" max="14340" width="17" customWidth="1"/>
    <col min="14341" max="14341" width="15.42578125" customWidth="1"/>
    <col min="14342" max="14342" width="17.140625" customWidth="1"/>
    <col min="14343" max="14343" width="17.85546875" customWidth="1"/>
    <col min="14344" max="14344" width="18.5703125" customWidth="1"/>
    <col min="14345" max="14345" width="15.85546875" customWidth="1"/>
    <col min="14346" max="14346" width="14.42578125" customWidth="1"/>
    <col min="14347" max="14347" width="16.5703125" customWidth="1"/>
    <col min="14348" max="14348" width="16.42578125" customWidth="1"/>
    <col min="14349" max="14349" width="20.7109375" customWidth="1"/>
    <col min="14350" max="14350" width="19.140625" customWidth="1"/>
    <col min="14354" max="14354" width="19" customWidth="1"/>
    <col min="14593" max="14593" width="7.42578125" customWidth="1"/>
    <col min="14594" max="14594" width="39.5703125" customWidth="1"/>
    <col min="14595" max="14595" width="16.42578125" customWidth="1"/>
    <col min="14596" max="14596" width="17" customWidth="1"/>
    <col min="14597" max="14597" width="15.42578125" customWidth="1"/>
    <col min="14598" max="14598" width="17.140625" customWidth="1"/>
    <col min="14599" max="14599" width="17.85546875" customWidth="1"/>
    <col min="14600" max="14600" width="18.5703125" customWidth="1"/>
    <col min="14601" max="14601" width="15.85546875" customWidth="1"/>
    <col min="14602" max="14602" width="14.42578125" customWidth="1"/>
    <col min="14603" max="14603" width="16.5703125" customWidth="1"/>
    <col min="14604" max="14604" width="16.42578125" customWidth="1"/>
    <col min="14605" max="14605" width="20.7109375" customWidth="1"/>
    <col min="14606" max="14606" width="19.140625" customWidth="1"/>
    <col min="14610" max="14610" width="19" customWidth="1"/>
    <col min="14849" max="14849" width="7.42578125" customWidth="1"/>
    <col min="14850" max="14850" width="39.5703125" customWidth="1"/>
    <col min="14851" max="14851" width="16.42578125" customWidth="1"/>
    <col min="14852" max="14852" width="17" customWidth="1"/>
    <col min="14853" max="14853" width="15.42578125" customWidth="1"/>
    <col min="14854" max="14854" width="17.140625" customWidth="1"/>
    <col min="14855" max="14855" width="17.85546875" customWidth="1"/>
    <col min="14856" max="14856" width="18.5703125" customWidth="1"/>
    <col min="14857" max="14857" width="15.85546875" customWidth="1"/>
    <col min="14858" max="14858" width="14.42578125" customWidth="1"/>
    <col min="14859" max="14859" width="16.5703125" customWidth="1"/>
    <col min="14860" max="14860" width="16.42578125" customWidth="1"/>
    <col min="14861" max="14861" width="20.7109375" customWidth="1"/>
    <col min="14862" max="14862" width="19.140625" customWidth="1"/>
    <col min="14866" max="14866" width="19" customWidth="1"/>
    <col min="15105" max="15105" width="7.42578125" customWidth="1"/>
    <col min="15106" max="15106" width="39.5703125" customWidth="1"/>
    <col min="15107" max="15107" width="16.42578125" customWidth="1"/>
    <col min="15108" max="15108" width="17" customWidth="1"/>
    <col min="15109" max="15109" width="15.42578125" customWidth="1"/>
    <col min="15110" max="15110" width="17.140625" customWidth="1"/>
    <col min="15111" max="15111" width="17.85546875" customWidth="1"/>
    <col min="15112" max="15112" width="18.5703125" customWidth="1"/>
    <col min="15113" max="15113" width="15.85546875" customWidth="1"/>
    <col min="15114" max="15114" width="14.42578125" customWidth="1"/>
    <col min="15115" max="15115" width="16.5703125" customWidth="1"/>
    <col min="15116" max="15116" width="16.42578125" customWidth="1"/>
    <col min="15117" max="15117" width="20.7109375" customWidth="1"/>
    <col min="15118" max="15118" width="19.140625" customWidth="1"/>
    <col min="15122" max="15122" width="19" customWidth="1"/>
    <col min="15361" max="15361" width="7.42578125" customWidth="1"/>
    <col min="15362" max="15362" width="39.5703125" customWidth="1"/>
    <col min="15363" max="15363" width="16.42578125" customWidth="1"/>
    <col min="15364" max="15364" width="17" customWidth="1"/>
    <col min="15365" max="15365" width="15.42578125" customWidth="1"/>
    <col min="15366" max="15366" width="17.140625" customWidth="1"/>
    <col min="15367" max="15367" width="17.85546875" customWidth="1"/>
    <col min="15368" max="15368" width="18.5703125" customWidth="1"/>
    <col min="15369" max="15369" width="15.85546875" customWidth="1"/>
    <col min="15370" max="15370" width="14.42578125" customWidth="1"/>
    <col min="15371" max="15371" width="16.5703125" customWidth="1"/>
    <col min="15372" max="15372" width="16.42578125" customWidth="1"/>
    <col min="15373" max="15373" width="20.7109375" customWidth="1"/>
    <col min="15374" max="15374" width="19.140625" customWidth="1"/>
    <col min="15378" max="15378" width="19" customWidth="1"/>
    <col min="15617" max="15617" width="7.42578125" customWidth="1"/>
    <col min="15618" max="15618" width="39.5703125" customWidth="1"/>
    <col min="15619" max="15619" width="16.42578125" customWidth="1"/>
    <col min="15620" max="15620" width="17" customWidth="1"/>
    <col min="15621" max="15621" width="15.42578125" customWidth="1"/>
    <col min="15622" max="15622" width="17.140625" customWidth="1"/>
    <col min="15623" max="15623" width="17.85546875" customWidth="1"/>
    <col min="15624" max="15624" width="18.5703125" customWidth="1"/>
    <col min="15625" max="15625" width="15.85546875" customWidth="1"/>
    <col min="15626" max="15626" width="14.42578125" customWidth="1"/>
    <col min="15627" max="15627" width="16.5703125" customWidth="1"/>
    <col min="15628" max="15628" width="16.42578125" customWidth="1"/>
    <col min="15629" max="15629" width="20.7109375" customWidth="1"/>
    <col min="15630" max="15630" width="19.140625" customWidth="1"/>
    <col min="15634" max="15634" width="19" customWidth="1"/>
    <col min="15873" max="15873" width="7.42578125" customWidth="1"/>
    <col min="15874" max="15874" width="39.5703125" customWidth="1"/>
    <col min="15875" max="15875" width="16.42578125" customWidth="1"/>
    <col min="15876" max="15876" width="17" customWidth="1"/>
    <col min="15877" max="15877" width="15.42578125" customWidth="1"/>
    <col min="15878" max="15878" width="17.140625" customWidth="1"/>
    <col min="15879" max="15879" width="17.85546875" customWidth="1"/>
    <col min="15880" max="15880" width="18.5703125" customWidth="1"/>
    <col min="15881" max="15881" width="15.85546875" customWidth="1"/>
    <col min="15882" max="15882" width="14.42578125" customWidth="1"/>
    <col min="15883" max="15883" width="16.5703125" customWidth="1"/>
    <col min="15884" max="15884" width="16.42578125" customWidth="1"/>
    <col min="15885" max="15885" width="20.7109375" customWidth="1"/>
    <col min="15886" max="15886" width="19.140625" customWidth="1"/>
    <col min="15890" max="15890" width="19" customWidth="1"/>
    <col min="16129" max="16129" width="7.42578125" customWidth="1"/>
    <col min="16130" max="16130" width="39.5703125" customWidth="1"/>
    <col min="16131" max="16131" width="16.42578125" customWidth="1"/>
    <col min="16132" max="16132" width="17" customWidth="1"/>
    <col min="16133" max="16133" width="15.42578125" customWidth="1"/>
    <col min="16134" max="16134" width="17.140625" customWidth="1"/>
    <col min="16135" max="16135" width="17.85546875" customWidth="1"/>
    <col min="16136" max="16136" width="18.5703125" customWidth="1"/>
    <col min="16137" max="16137" width="15.85546875" customWidth="1"/>
    <col min="16138" max="16138" width="14.42578125" customWidth="1"/>
    <col min="16139" max="16139" width="16.5703125" customWidth="1"/>
    <col min="16140" max="16140" width="16.42578125" customWidth="1"/>
    <col min="16141" max="16141" width="20.7109375" customWidth="1"/>
    <col min="16142" max="16142" width="19.140625" customWidth="1"/>
    <col min="16146" max="16146" width="19" customWidth="1"/>
  </cols>
  <sheetData>
    <row r="1" spans="1:14" ht="15.75">
      <c r="A1" t="s">
        <v>159</v>
      </c>
      <c r="B1" s="45"/>
    </row>
    <row r="2" spans="1:14" ht="27" customHeight="1">
      <c r="A2" s="108" t="s">
        <v>160</v>
      </c>
      <c r="B2" s="46" t="s">
        <v>161</v>
      </c>
      <c r="C2" s="84">
        <v>34.5</v>
      </c>
      <c r="D2" s="47"/>
    </row>
    <row r="3" spans="1:14" ht="33">
      <c r="A3" s="109"/>
      <c r="B3" s="46" t="s">
        <v>162</v>
      </c>
      <c r="C3" s="86">
        <f>K22</f>
        <v>361166.33333333337</v>
      </c>
      <c r="D3" s="87">
        <f>L22</f>
        <v>12460.238499999999</v>
      </c>
    </row>
    <row r="4" spans="1:14" ht="33" customHeight="1">
      <c r="A4" s="109"/>
      <c r="B4" s="46" t="s">
        <v>163</v>
      </c>
      <c r="C4" s="85">
        <f>I22</f>
        <v>524</v>
      </c>
      <c r="D4" s="49"/>
    </row>
    <row r="5" spans="1:14" ht="15.75">
      <c r="A5" s="50"/>
      <c r="B5" s="51"/>
      <c r="C5" s="52"/>
      <c r="D5" s="52"/>
    </row>
    <row r="6" spans="1:14" ht="15.75" customHeight="1">
      <c r="A6" s="110" t="s">
        <v>1</v>
      </c>
      <c r="B6" s="110"/>
      <c r="C6" s="110"/>
      <c r="D6" s="110"/>
      <c r="E6" s="110"/>
      <c r="F6" s="110"/>
      <c r="G6" s="110"/>
      <c r="H6" s="110" t="s">
        <v>2</v>
      </c>
      <c r="I6" s="110"/>
      <c r="J6" s="110"/>
      <c r="K6" s="110"/>
      <c r="L6" s="110"/>
      <c r="M6" s="111" t="s">
        <v>164</v>
      </c>
      <c r="N6" s="111" t="s">
        <v>165</v>
      </c>
    </row>
    <row r="7" spans="1:14" ht="15.75" customHeight="1">
      <c r="A7" s="112" t="s">
        <v>166</v>
      </c>
      <c r="B7" s="112" t="s">
        <v>5</v>
      </c>
      <c r="C7" s="113" t="s">
        <v>7</v>
      </c>
      <c r="D7" s="113"/>
      <c r="E7" s="113"/>
      <c r="F7" s="113"/>
      <c r="G7" s="113"/>
      <c r="H7" s="112" t="s">
        <v>8</v>
      </c>
      <c r="I7" s="114" t="s">
        <v>167</v>
      </c>
      <c r="J7" s="114" t="s">
        <v>168</v>
      </c>
      <c r="K7" s="114" t="s">
        <v>169</v>
      </c>
      <c r="L7" s="117" t="s">
        <v>170</v>
      </c>
      <c r="M7" s="111"/>
      <c r="N7" s="111"/>
    </row>
    <row r="8" spans="1:14" ht="36.75" customHeight="1">
      <c r="A8" s="112"/>
      <c r="B8" s="112"/>
      <c r="C8" s="64" t="s">
        <v>12</v>
      </c>
      <c r="D8" s="64" t="s">
        <v>13</v>
      </c>
      <c r="E8" s="64" t="s">
        <v>14</v>
      </c>
      <c r="F8" s="64" t="s">
        <v>15</v>
      </c>
      <c r="G8" s="64" t="s">
        <v>16</v>
      </c>
      <c r="H8" s="112"/>
      <c r="I8" s="114"/>
      <c r="J8" s="114"/>
      <c r="K8" s="114"/>
      <c r="L8" s="117"/>
      <c r="M8" s="111"/>
      <c r="N8" s="111"/>
    </row>
    <row r="9" spans="1:14" ht="27" customHeight="1">
      <c r="A9" s="48" t="s">
        <v>31</v>
      </c>
      <c r="B9" s="54" t="s">
        <v>32</v>
      </c>
      <c r="C9" s="65">
        <v>2600</v>
      </c>
      <c r="D9" s="54" t="s">
        <v>33</v>
      </c>
      <c r="E9" s="65" t="s">
        <v>34</v>
      </c>
      <c r="F9" s="65" t="s">
        <v>35</v>
      </c>
      <c r="G9" s="66">
        <v>34</v>
      </c>
      <c r="H9" s="54" t="s">
        <v>42</v>
      </c>
      <c r="I9" s="54">
        <f>'A melléklet 2017-2018'!Q5</f>
        <v>32</v>
      </c>
      <c r="J9" s="67">
        <f>'A melléklet 2017-2018'!R5</f>
        <v>480</v>
      </c>
      <c r="K9" s="68">
        <f>'A melléklet 2017-2018'!AE5</f>
        <v>20416</v>
      </c>
      <c r="L9" s="53">
        <f>(K9*$C$2)/1000</f>
        <v>704.35199999999998</v>
      </c>
      <c r="M9" s="69"/>
      <c r="N9" s="69"/>
    </row>
    <row r="10" spans="1:14" ht="27" customHeight="1">
      <c r="A10" s="89" t="s">
        <v>43</v>
      </c>
      <c r="B10" s="54" t="s">
        <v>32</v>
      </c>
      <c r="C10" s="65">
        <v>2600</v>
      </c>
      <c r="D10" s="54" t="s">
        <v>33</v>
      </c>
      <c r="E10" s="65" t="s">
        <v>34</v>
      </c>
      <c r="F10" s="65" t="s">
        <v>35</v>
      </c>
      <c r="G10" s="66">
        <v>34</v>
      </c>
      <c r="H10" s="54" t="s">
        <v>47</v>
      </c>
      <c r="I10" s="54">
        <f>'A melléklet 2017-2018'!Q6</f>
        <v>33</v>
      </c>
      <c r="J10" s="67">
        <f>'A melléklet 2017-2018'!R6</f>
        <v>495</v>
      </c>
      <c r="K10" s="68">
        <f>'A melléklet 2017-2018'!AE6</f>
        <v>21811</v>
      </c>
      <c r="L10" s="53">
        <f t="shared" ref="L10:L21" si="0">(K10*$C$2)/1000</f>
        <v>752.47950000000003</v>
      </c>
      <c r="M10" s="69"/>
      <c r="N10" s="70"/>
    </row>
    <row r="11" spans="1:14" ht="27" customHeight="1">
      <c r="A11" s="89" t="s">
        <v>48</v>
      </c>
      <c r="B11" s="54" t="s">
        <v>49</v>
      </c>
      <c r="C11" s="65">
        <v>2600</v>
      </c>
      <c r="D11" s="54" t="s">
        <v>33</v>
      </c>
      <c r="E11" s="65" t="s">
        <v>50</v>
      </c>
      <c r="F11" s="65" t="s">
        <v>40</v>
      </c>
      <c r="G11" s="66">
        <v>1</v>
      </c>
      <c r="H11" s="54" t="s">
        <v>56</v>
      </c>
      <c r="I11" s="54">
        <f>'A melléklet 2017-2018'!Q7</f>
        <v>69</v>
      </c>
      <c r="J11" s="67">
        <f>'A melléklet 2017-2018'!R7</f>
        <v>1035</v>
      </c>
      <c r="K11" s="68">
        <f>'A melléklet 2017-2018'!AE7</f>
        <v>13681.333333333334</v>
      </c>
      <c r="L11" s="53">
        <f t="shared" si="0"/>
        <v>472.00599999999997</v>
      </c>
      <c r="M11" s="70"/>
      <c r="N11" s="70"/>
    </row>
    <row r="12" spans="1:14" ht="27" customHeight="1">
      <c r="A12" s="89" t="s">
        <v>57</v>
      </c>
      <c r="B12" s="54" t="s">
        <v>58</v>
      </c>
      <c r="C12" s="65">
        <v>2600</v>
      </c>
      <c r="D12" s="54" t="s">
        <v>33</v>
      </c>
      <c r="E12" s="65" t="s">
        <v>59</v>
      </c>
      <c r="F12" s="65" t="s">
        <v>40</v>
      </c>
      <c r="G12" s="71">
        <v>11</v>
      </c>
      <c r="H12" s="54" t="s">
        <v>63</v>
      </c>
      <c r="I12" s="54">
        <f>'A melléklet 2017-2018'!Q8</f>
        <v>25</v>
      </c>
      <c r="J12" s="67">
        <f>'A melléklet 2017-2018'!R8</f>
        <v>375</v>
      </c>
      <c r="K12" s="68">
        <f>'A melléklet 2017-2018'!AE8</f>
        <v>36860</v>
      </c>
      <c r="L12" s="53">
        <f t="shared" si="0"/>
        <v>1271.67</v>
      </c>
      <c r="M12" s="70"/>
      <c r="N12" s="70"/>
    </row>
    <row r="13" spans="1:14" ht="27" customHeight="1">
      <c r="A13" s="89" t="s">
        <v>64</v>
      </c>
      <c r="B13" s="54" t="s">
        <v>65</v>
      </c>
      <c r="C13" s="72">
        <v>2600</v>
      </c>
      <c r="D13" s="54" t="s">
        <v>33</v>
      </c>
      <c r="E13" s="72" t="s">
        <v>66</v>
      </c>
      <c r="F13" s="72" t="s">
        <v>67</v>
      </c>
      <c r="G13" s="73">
        <v>7</v>
      </c>
      <c r="H13" s="54" t="s">
        <v>81</v>
      </c>
      <c r="I13" s="54">
        <f>'A melléklet 2017-2018'!Q9</f>
        <v>25</v>
      </c>
      <c r="J13" s="67">
        <f>'A melléklet 2017-2018'!R9</f>
        <v>375</v>
      </c>
      <c r="K13" s="68">
        <f>'A melléklet 2017-2018'!AE9</f>
        <v>40044</v>
      </c>
      <c r="L13" s="53">
        <f t="shared" si="0"/>
        <v>1381.518</v>
      </c>
      <c r="M13" s="70"/>
      <c r="N13" s="70"/>
    </row>
    <row r="14" spans="1:14" ht="27" customHeight="1">
      <c r="A14" s="89" t="s">
        <v>71</v>
      </c>
      <c r="B14" s="54" t="s">
        <v>83</v>
      </c>
      <c r="C14" s="72">
        <v>2600</v>
      </c>
      <c r="D14" s="54" t="s">
        <v>33</v>
      </c>
      <c r="E14" s="72" t="s">
        <v>84</v>
      </c>
      <c r="F14" s="72" t="s">
        <v>40</v>
      </c>
      <c r="G14" s="73" t="s">
        <v>85</v>
      </c>
      <c r="H14" s="54" t="s">
        <v>88</v>
      </c>
      <c r="I14" s="54">
        <f>'A melléklet 2017-2018'!Q10</f>
        <v>49</v>
      </c>
      <c r="J14" s="67">
        <f>'A melléklet 2017-2018'!R10</f>
        <v>735</v>
      </c>
      <c r="K14" s="68">
        <f>'A melléklet 2017-2018'!AE10</f>
        <v>32987</v>
      </c>
      <c r="L14" s="53">
        <f t="shared" si="0"/>
        <v>1138.0515</v>
      </c>
      <c r="M14" s="70"/>
      <c r="N14" s="70"/>
    </row>
    <row r="15" spans="1:14" ht="27" customHeight="1">
      <c r="A15" s="89" t="s">
        <v>72</v>
      </c>
      <c r="B15" s="54" t="s">
        <v>83</v>
      </c>
      <c r="C15" s="72">
        <v>2600</v>
      </c>
      <c r="D15" s="54" t="s">
        <v>33</v>
      </c>
      <c r="E15" s="72" t="s">
        <v>90</v>
      </c>
      <c r="F15" s="72" t="s">
        <v>40</v>
      </c>
      <c r="G15" s="73" t="s">
        <v>85</v>
      </c>
      <c r="H15" s="54" t="s">
        <v>94</v>
      </c>
      <c r="I15" s="54">
        <f>'A melléklet 2017-2018'!Q11</f>
        <v>25</v>
      </c>
      <c r="J15" s="67">
        <f>'A melléklet 2017-2018'!R11</f>
        <v>375</v>
      </c>
      <c r="K15" s="68">
        <f>'A melléklet 2017-2018'!AE11</f>
        <v>9183</v>
      </c>
      <c r="L15" s="53">
        <f t="shared" si="0"/>
        <v>316.81349999999998</v>
      </c>
      <c r="M15" s="70"/>
      <c r="N15" s="70"/>
    </row>
    <row r="16" spans="1:14" ht="27" customHeight="1">
      <c r="A16" s="89" t="s">
        <v>73</v>
      </c>
      <c r="B16" s="54" t="s">
        <v>83</v>
      </c>
      <c r="C16" s="72">
        <v>2600</v>
      </c>
      <c r="D16" s="54" t="s">
        <v>33</v>
      </c>
      <c r="E16" s="72" t="s">
        <v>90</v>
      </c>
      <c r="F16" s="72" t="s">
        <v>40</v>
      </c>
      <c r="G16" s="73" t="s">
        <v>85</v>
      </c>
      <c r="H16" s="54" t="s">
        <v>97</v>
      </c>
      <c r="I16" s="54">
        <f>'A melléklet 2017-2018'!Q12</f>
        <v>25</v>
      </c>
      <c r="J16" s="67">
        <f>'A melléklet 2017-2018'!R12</f>
        <v>375</v>
      </c>
      <c r="K16" s="68">
        <f>'A melléklet 2017-2018'!AE12</f>
        <v>9280</v>
      </c>
      <c r="L16" s="53">
        <f t="shared" si="0"/>
        <v>320.16000000000003</v>
      </c>
      <c r="M16" s="70"/>
      <c r="N16" s="70"/>
    </row>
    <row r="17" spans="1:16" ht="27" customHeight="1">
      <c r="A17" s="89" t="s">
        <v>74</v>
      </c>
      <c r="B17" s="54" t="s">
        <v>98</v>
      </c>
      <c r="C17" s="72">
        <v>2600</v>
      </c>
      <c r="D17" s="54" t="s">
        <v>33</v>
      </c>
      <c r="E17" s="72" t="s">
        <v>99</v>
      </c>
      <c r="F17" s="72" t="s">
        <v>35</v>
      </c>
      <c r="G17" s="73">
        <v>37</v>
      </c>
      <c r="H17" s="54" t="s">
        <v>105</v>
      </c>
      <c r="I17" s="54">
        <f>'A melléklet 2017-2018'!Q13</f>
        <v>25</v>
      </c>
      <c r="J17" s="67">
        <f>'A melléklet 2017-2018'!R13</f>
        <v>375</v>
      </c>
      <c r="K17" s="68">
        <f>'A melléklet 2017-2018'!AE13</f>
        <v>15826</v>
      </c>
      <c r="L17" s="53">
        <f t="shared" si="0"/>
        <v>545.99699999999996</v>
      </c>
      <c r="M17" s="70"/>
      <c r="N17" s="70"/>
    </row>
    <row r="18" spans="1:16" ht="27" customHeight="1">
      <c r="A18" s="89" t="s">
        <v>75</v>
      </c>
      <c r="B18" s="54" t="s">
        <v>106</v>
      </c>
      <c r="C18" s="65">
        <v>2600</v>
      </c>
      <c r="D18" s="54" t="s">
        <v>33</v>
      </c>
      <c r="E18" s="65" t="s">
        <v>107</v>
      </c>
      <c r="F18" s="65" t="s">
        <v>108</v>
      </c>
      <c r="G18" s="66">
        <v>34</v>
      </c>
      <c r="H18" s="54" t="s">
        <v>113</v>
      </c>
      <c r="I18" s="54">
        <f>'A melléklet 2017-2018'!Q14</f>
        <v>36</v>
      </c>
      <c r="J18" s="67">
        <f>'A melléklet 2017-2018'!R14</f>
        <v>540</v>
      </c>
      <c r="K18" s="68">
        <f>'A melléklet 2017-2018'!AE14</f>
        <v>28632</v>
      </c>
      <c r="L18" s="53">
        <f t="shared" si="0"/>
        <v>987.80399999999997</v>
      </c>
      <c r="M18" s="70"/>
      <c r="N18" s="70"/>
    </row>
    <row r="19" spans="1:16" ht="27" customHeight="1">
      <c r="A19" s="89" t="s">
        <v>76</v>
      </c>
      <c r="B19" s="54" t="s">
        <v>114</v>
      </c>
      <c r="C19" s="65">
        <v>2600</v>
      </c>
      <c r="D19" s="54" t="s">
        <v>33</v>
      </c>
      <c r="E19" s="65" t="s">
        <v>115</v>
      </c>
      <c r="F19" s="65" t="s">
        <v>116</v>
      </c>
      <c r="G19" s="66">
        <v>63</v>
      </c>
      <c r="H19" s="54" t="s">
        <v>119</v>
      </c>
      <c r="I19" s="54">
        <f>'A melléklet 2017-2018'!Q15</f>
        <v>25</v>
      </c>
      <c r="J19" s="67">
        <f>'A melléklet 2017-2018'!R15</f>
        <v>375</v>
      </c>
      <c r="K19" s="68">
        <f>'A melléklet 2017-2018'!AE15</f>
        <v>16213</v>
      </c>
      <c r="L19" s="53">
        <f t="shared" si="0"/>
        <v>559.34849999999994</v>
      </c>
      <c r="M19" s="70"/>
      <c r="N19" s="70"/>
    </row>
    <row r="20" spans="1:16" ht="27" customHeight="1">
      <c r="A20" s="89" t="s">
        <v>82</v>
      </c>
      <c r="B20" s="54" t="s">
        <v>120</v>
      </c>
      <c r="C20" s="72">
        <v>2600</v>
      </c>
      <c r="D20" s="54" t="s">
        <v>33</v>
      </c>
      <c r="E20" s="72" t="s">
        <v>121</v>
      </c>
      <c r="F20" s="72" t="s">
        <v>40</v>
      </c>
      <c r="G20" s="73">
        <v>3</v>
      </c>
      <c r="H20" s="54" t="s">
        <v>126</v>
      </c>
      <c r="I20" s="54">
        <f>'A melléklet 2017-2018'!Q16</f>
        <v>65</v>
      </c>
      <c r="J20" s="67">
        <f>'A melléklet 2017-2018'!R16</f>
        <v>975</v>
      </c>
      <c r="K20" s="68">
        <f>'A melléklet 2017-2018'!AE16</f>
        <v>44949</v>
      </c>
      <c r="L20" s="53">
        <f t="shared" si="0"/>
        <v>1550.7405000000001</v>
      </c>
      <c r="M20" s="70"/>
      <c r="N20" s="70"/>
    </row>
    <row r="21" spans="1:16" ht="27" customHeight="1">
      <c r="A21" s="89" t="s">
        <v>89</v>
      </c>
      <c r="B21" s="54" t="s">
        <v>120</v>
      </c>
      <c r="C21" s="72">
        <v>2600</v>
      </c>
      <c r="D21" s="54" t="s">
        <v>33</v>
      </c>
      <c r="E21" s="72" t="s">
        <v>121</v>
      </c>
      <c r="F21" s="72" t="s">
        <v>40</v>
      </c>
      <c r="G21" s="73">
        <v>3</v>
      </c>
      <c r="H21" s="54" t="s">
        <v>131</v>
      </c>
      <c r="I21" s="54">
        <f>'A melléklet 2017-2018'!Q17</f>
        <v>90</v>
      </c>
      <c r="J21" s="67">
        <f>'A melléklet 2017-2018'!R17</f>
        <v>1350</v>
      </c>
      <c r="K21" s="68">
        <f>'A melléklet 2017-2018'!AE17</f>
        <v>71284</v>
      </c>
      <c r="L21" s="53">
        <f t="shared" si="0"/>
        <v>2459.2979999999998</v>
      </c>
      <c r="M21" s="70"/>
      <c r="N21" s="70"/>
    </row>
    <row r="22" spans="1:16">
      <c r="A22" s="118"/>
      <c r="B22" s="118"/>
      <c r="C22" s="118"/>
      <c r="D22" s="118"/>
      <c r="E22" s="118"/>
      <c r="F22" s="118"/>
      <c r="G22" s="118"/>
      <c r="H22" s="118"/>
      <c r="I22" s="74">
        <f>SUM(I9:I21)</f>
        <v>524</v>
      </c>
      <c r="J22" s="75">
        <f>SUM(J9:J21)</f>
        <v>7860</v>
      </c>
      <c r="K22" s="76">
        <f>SUM(K9:K21)</f>
        <v>361166.33333333337</v>
      </c>
      <c r="L22" s="53">
        <f>SUM(L9:L21)</f>
        <v>12460.238499999999</v>
      </c>
      <c r="M22" s="88">
        <f>SUMPRODUCT(I9:I21,M9:M21)/I22</f>
        <v>0</v>
      </c>
      <c r="N22" s="88">
        <f>SUMPRODUCT(L9:L21,N9:N21)/L22</f>
        <v>0</v>
      </c>
    </row>
    <row r="23" spans="1:16" ht="30.75" customHeight="1">
      <c r="B23" s="55"/>
      <c r="C23" s="55"/>
      <c r="D23" s="55"/>
      <c r="E23" s="55"/>
      <c r="F23" s="55"/>
      <c r="G23" s="55"/>
      <c r="H23" s="55"/>
      <c r="I23" s="55"/>
    </row>
    <row r="24" spans="1:16" ht="84" customHeight="1">
      <c r="A24" s="56"/>
      <c r="B24" s="119" t="s">
        <v>171</v>
      </c>
      <c r="C24" s="119"/>
      <c r="D24" s="119"/>
      <c r="E24" s="46" t="s">
        <v>172</v>
      </c>
      <c r="F24" s="77" t="s">
        <v>173</v>
      </c>
      <c r="G24" s="46" t="s">
        <v>174</v>
      </c>
      <c r="H24" s="77" t="s">
        <v>175</v>
      </c>
      <c r="I24" s="78" t="s">
        <v>176</v>
      </c>
    </row>
    <row r="25" spans="1:16" ht="54.75" customHeight="1">
      <c r="A25" s="49"/>
      <c r="B25" s="120"/>
      <c r="C25" s="120"/>
      <c r="D25" s="120"/>
      <c r="E25" s="79"/>
      <c r="F25" s="80">
        <f>M22</f>
        <v>0</v>
      </c>
      <c r="G25" s="81">
        <f>IF(F25="","",(F25*C4)/(C2*C3)*1000)</f>
        <v>0</v>
      </c>
      <c r="H25" s="82">
        <f>N22</f>
        <v>0</v>
      </c>
      <c r="I25" s="83" t="str">
        <f>IF(E25="","",E25+G25+H25)</f>
        <v/>
      </c>
    </row>
    <row r="26" spans="1:16" s="57" customFormat="1">
      <c r="M26" s="58"/>
    </row>
    <row r="27" spans="1:16" s="57" customFormat="1">
      <c r="M27" s="58"/>
    </row>
    <row r="28" spans="1:16" s="57" customFormat="1"/>
    <row r="29" spans="1:16" s="57" customFormat="1" ht="15.75">
      <c r="I29" s="59"/>
      <c r="J29" s="60"/>
      <c r="K29" s="60"/>
      <c r="L29" s="60"/>
      <c r="M29" s="52"/>
      <c r="N29" s="121"/>
      <c r="O29" s="121"/>
      <c r="P29" s="121"/>
    </row>
    <row r="30" spans="1:16" s="57" customFormat="1" ht="15.75">
      <c r="I30" s="60"/>
      <c r="J30" s="60"/>
      <c r="K30" s="60"/>
      <c r="L30" s="60"/>
      <c r="M30" s="60"/>
      <c r="N30" s="60"/>
      <c r="O30" s="55"/>
      <c r="P30" s="55"/>
    </row>
    <row r="31" spans="1:16" s="57" customFormat="1" ht="15.75">
      <c r="C31" s="122"/>
      <c r="D31" s="123"/>
      <c r="E31" s="61"/>
      <c r="F31" s="60"/>
      <c r="G31" s="128" t="s">
        <v>177</v>
      </c>
      <c r="H31" s="129"/>
      <c r="I31" s="130"/>
      <c r="P31" s="55"/>
    </row>
    <row r="32" spans="1:16" s="57" customFormat="1" ht="15.75">
      <c r="C32" s="124"/>
      <c r="D32" s="125"/>
      <c r="E32" s="61"/>
      <c r="F32" s="60"/>
      <c r="G32" s="131"/>
      <c r="H32" s="132"/>
      <c r="I32" s="133"/>
    </row>
    <row r="33" spans="2:9" s="57" customFormat="1" ht="15.75">
      <c r="C33" s="126"/>
      <c r="D33" s="127"/>
      <c r="E33" s="59"/>
      <c r="F33"/>
      <c r="G33" s="131"/>
      <c r="H33" s="132"/>
      <c r="I33" s="133"/>
    </row>
    <row r="34" spans="2:9" s="57" customFormat="1" ht="15.75">
      <c r="C34" s="137" t="s">
        <v>178</v>
      </c>
      <c r="D34" s="138"/>
      <c r="G34" s="134"/>
      <c r="H34" s="135"/>
      <c r="I34" s="136"/>
    </row>
    <row r="35" spans="2:9" s="57" customFormat="1"/>
    <row r="36" spans="2:9" s="57" customFormat="1" ht="15.75">
      <c r="C36" s="139"/>
      <c r="D36" s="140"/>
      <c r="E36" s="62"/>
    </row>
    <row r="37" spans="2:9" s="57" customFormat="1" ht="15.75">
      <c r="C37" s="115" t="s">
        <v>179</v>
      </c>
      <c r="D37" s="116"/>
    </row>
    <row r="38" spans="2:9" s="57" customFormat="1"/>
    <row r="39" spans="2:9" s="57" customFormat="1"/>
    <row r="40" spans="2:9" s="57" customFormat="1" ht="18.75">
      <c r="B40" s="63" t="s">
        <v>180</v>
      </c>
    </row>
    <row r="41" spans="2:9" s="57" customFormat="1"/>
    <row r="42" spans="2:9" s="57" customFormat="1"/>
    <row r="43" spans="2:9" s="57" customFormat="1"/>
    <row r="44" spans="2:9" s="57" customFormat="1"/>
    <row r="45" spans="2:9" s="57" customFormat="1"/>
    <row r="46" spans="2:9" s="57" customFormat="1"/>
    <row r="47" spans="2:9" s="57" customFormat="1"/>
    <row r="48" spans="2:9" s="57" customFormat="1"/>
    <row r="49" s="57" customFormat="1"/>
    <row r="50" s="57" customFormat="1"/>
    <row r="51" s="57" customFormat="1"/>
    <row r="52" s="57" customFormat="1"/>
    <row r="53" s="57" customFormat="1"/>
    <row r="54" s="57" customFormat="1"/>
    <row r="55" s="57" customFormat="1"/>
    <row r="56" s="57" customFormat="1"/>
    <row r="57" s="57" customFormat="1"/>
    <row r="58" s="57" customFormat="1"/>
    <row r="59" s="57" customFormat="1"/>
    <row r="60" s="57" customFormat="1"/>
    <row r="61" s="57" customFormat="1"/>
    <row r="62" s="57" customFormat="1"/>
    <row r="63" s="57" customFormat="1"/>
    <row r="64" s="57" customFormat="1"/>
    <row r="65" s="57" customFormat="1"/>
    <row r="66" s="57" customFormat="1"/>
    <row r="67" s="57" customFormat="1"/>
    <row r="68" s="57" customFormat="1"/>
  </sheetData>
  <mergeCells count="22">
    <mergeCell ref="N29:P29"/>
    <mergeCell ref="C31:D33"/>
    <mergeCell ref="G31:I34"/>
    <mergeCell ref="C34:D34"/>
    <mergeCell ref="C36:D36"/>
    <mergeCell ref="C37:D37"/>
    <mergeCell ref="J7:J8"/>
    <mergeCell ref="K7:K8"/>
    <mergeCell ref="L7:L8"/>
    <mergeCell ref="A22:H22"/>
    <mergeCell ref="B24:D24"/>
    <mergeCell ref="B25:D25"/>
    <mergeCell ref="A2:A4"/>
    <mergeCell ref="A6:G6"/>
    <mergeCell ref="H6:L6"/>
    <mergeCell ref="M6:M8"/>
    <mergeCell ref="N6:N8"/>
    <mergeCell ref="A7:A8"/>
    <mergeCell ref="B7:B8"/>
    <mergeCell ref="C7:G7"/>
    <mergeCell ref="H7:H8"/>
    <mergeCell ref="I7:I8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 melléklet összesítés</vt:lpstr>
      <vt:lpstr>A melléklet 2017-2018</vt:lpstr>
      <vt:lpstr>B melléklet Ajánlati táblázat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Völgyesi V</dc:creator>
  <cp:lastModifiedBy>asus</cp:lastModifiedBy>
  <dcterms:created xsi:type="dcterms:W3CDTF">2015-04-26T18:25:01Z</dcterms:created>
  <dcterms:modified xsi:type="dcterms:W3CDTF">2017-07-10T19:26:08Z</dcterms:modified>
</cp:coreProperties>
</file>